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8" i="1"/>
  <c r="H25" i="1"/>
  <c r="H28" i="1"/>
  <c r="T16" i="1" l="1"/>
  <c r="S16" i="1"/>
  <c r="R16" i="1"/>
  <c r="O16" i="1"/>
  <c r="N16" i="1"/>
  <c r="M16" i="1"/>
  <c r="J16" i="1"/>
  <c r="I16" i="1"/>
  <c r="H16" i="1"/>
  <c r="E16" i="1"/>
  <c r="D16" i="1"/>
  <c r="C16" i="1"/>
  <c r="T15" i="1"/>
  <c r="S15" i="1"/>
  <c r="R15" i="1"/>
  <c r="O15" i="1"/>
  <c r="N15" i="1"/>
  <c r="M15" i="1"/>
  <c r="J15" i="1"/>
  <c r="I15" i="1"/>
  <c r="H15" i="1"/>
  <c r="E15" i="1"/>
  <c r="D15" i="1"/>
  <c r="C15" i="1"/>
  <c r="T14" i="1"/>
  <c r="S14" i="1"/>
  <c r="R14" i="1"/>
  <c r="O14" i="1"/>
  <c r="N14" i="1"/>
  <c r="M14" i="1"/>
  <c r="J14" i="1"/>
  <c r="I14" i="1"/>
  <c r="H14" i="1"/>
  <c r="E14" i="1"/>
  <c r="D14" i="1"/>
  <c r="C14" i="1"/>
  <c r="T13" i="1"/>
  <c r="S13" i="1"/>
  <c r="R13" i="1"/>
  <c r="O13" i="1"/>
  <c r="N13" i="1"/>
  <c r="M13" i="1"/>
  <c r="J13" i="1"/>
  <c r="I13" i="1"/>
  <c r="H13" i="1"/>
  <c r="E13" i="1"/>
  <c r="D13" i="1"/>
  <c r="C13" i="1"/>
  <c r="T12" i="1"/>
  <c r="S12" i="1"/>
  <c r="R12" i="1"/>
  <c r="O12" i="1"/>
  <c r="N12" i="1"/>
  <c r="M12" i="1"/>
  <c r="J12" i="1"/>
  <c r="I12" i="1"/>
  <c r="H12" i="1"/>
  <c r="E12" i="1"/>
  <c r="D12" i="1"/>
  <c r="C12" i="1"/>
  <c r="T11" i="1"/>
  <c r="S11" i="1"/>
  <c r="R11" i="1"/>
  <c r="O11" i="1"/>
  <c r="N11" i="1"/>
  <c r="M11" i="1"/>
  <c r="J11" i="1"/>
  <c r="I11" i="1"/>
  <c r="H11" i="1"/>
  <c r="E11" i="1"/>
  <c r="D11" i="1"/>
  <c r="C11" i="1"/>
  <c r="T10" i="1"/>
  <c r="S10" i="1"/>
  <c r="R10" i="1"/>
  <c r="O10" i="1"/>
  <c r="N10" i="1"/>
  <c r="M10" i="1"/>
  <c r="J10" i="1"/>
  <c r="I10" i="1"/>
  <c r="H10" i="1"/>
  <c r="E10" i="1"/>
  <c r="D10" i="1"/>
  <c r="C10" i="1"/>
  <c r="T9" i="1"/>
  <c r="T18" i="1" s="1"/>
  <c r="S9" i="1"/>
  <c r="S18" i="1" s="1"/>
  <c r="R9" i="1"/>
  <c r="O9" i="1"/>
  <c r="O18" i="1" s="1"/>
  <c r="N9" i="1"/>
  <c r="M9" i="1"/>
  <c r="J9" i="1"/>
  <c r="I9" i="1"/>
  <c r="H9" i="1"/>
  <c r="E9" i="1"/>
  <c r="D9" i="1"/>
  <c r="C9" i="1"/>
  <c r="T8" i="1"/>
  <c r="S8" i="1"/>
  <c r="R8" i="1"/>
  <c r="J8" i="1"/>
  <c r="I8" i="1"/>
  <c r="H8" i="1"/>
  <c r="E8" i="1"/>
  <c r="D8" i="1"/>
  <c r="C8" i="1"/>
  <c r="T7" i="1"/>
  <c r="S7" i="1"/>
  <c r="R7" i="1"/>
  <c r="J7" i="1"/>
  <c r="I7" i="1"/>
  <c r="H7" i="1"/>
  <c r="E7" i="1"/>
  <c r="D7" i="1"/>
  <c r="C7" i="1"/>
  <c r="T6" i="1"/>
  <c r="S6" i="1"/>
  <c r="R6" i="1"/>
  <c r="J6" i="1"/>
  <c r="I6" i="1"/>
  <c r="H6" i="1"/>
  <c r="E6" i="1"/>
  <c r="D6" i="1"/>
  <c r="C6" i="1"/>
  <c r="T5" i="1"/>
  <c r="S5" i="1"/>
  <c r="R5" i="1"/>
  <c r="R18" i="1" s="1"/>
  <c r="J5" i="1"/>
  <c r="I5" i="1"/>
  <c r="H5" i="1"/>
  <c r="E5" i="1"/>
  <c r="D5" i="1"/>
  <c r="C5" i="1"/>
  <c r="D18" i="1" l="1"/>
  <c r="H24" i="1"/>
  <c r="N18" i="1"/>
  <c r="H27" i="1"/>
  <c r="I24" i="1"/>
  <c r="H18" i="1"/>
  <c r="E18" i="1"/>
  <c r="C18" i="1"/>
  <c r="I27" i="1"/>
  <c r="M18" i="1"/>
  <c r="J18" i="1"/>
  <c r="J20" i="1" s="1"/>
  <c r="H20" i="1"/>
  <c r="I18" i="1"/>
  <c r="I20" i="1" l="1"/>
</calcChain>
</file>

<file path=xl/sharedStrings.xml><?xml version="1.0" encoding="utf-8"?>
<sst xmlns="http://schemas.openxmlformats.org/spreadsheetml/2006/main" count="80" uniqueCount="27">
  <si>
    <t>Годовое потребление и счета Мосэнерго</t>
  </si>
  <si>
    <t>Годовое потребление без участка 30, 39</t>
  </si>
  <si>
    <t>Годовое потребление скважины</t>
  </si>
  <si>
    <t>Годовое потребление уличного</t>
  </si>
  <si>
    <t>освещения</t>
  </si>
  <si>
    <t>Месяц</t>
  </si>
  <si>
    <t>Т1</t>
  </si>
  <si>
    <t>Т2</t>
  </si>
  <si>
    <t>Сумма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</si>
  <si>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</si>
  <si>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</si>
  <si>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</si>
  <si>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</si>
  <si>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</si>
  <si>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</si>
  <si>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</si>
  <si>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</si>
  <si>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</si>
  <si>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</si>
  <si>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</si>
  <si>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</si>
  <si>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Всего</t>
  </si>
  <si>
    <t>без скважины</t>
  </si>
  <si>
    <t>По 01.10.</t>
  </si>
  <si>
    <t>С 01.10</t>
  </si>
  <si>
    <t xml:space="preserve">Для планирования </t>
  </si>
  <si>
    <t>расходов на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</si>
</sst>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2" fillId="0" borderId="1" xfId="0" applyFont="1" applyBorder="1"/>
    <xf numFmtId="0" fontId="3" fillId="0" borderId="1" xfId="0" applyFont="1" applyBorder="1"/>
    <xf numFmtId="0" fontId="0" fillId="0" borderId="0" xfId="0" applyBorder="1"/>
    <xf numFmtId="0" fontId="0" fillId="2" borderId="0" xfId="0" applyFill="1"/>
    <xf numFmtId="0" fontId="2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sso\Desktop\&#1061;&#1086;&#1079;&#1074;&#1086;&#1087;&#1088;&#1086;&#1089;&#1099;%20&#1057;&#1053;&#1058;\&#1055;&#1077;&#1088;&#1077;&#1076;&#1072;&#1095;&#1072;%20&#1087;&#1086;&#1082;&#1072;&#1079;&#1072;&#1085;&#1080;&#1081;\&#1055;&#1077;&#1088;&#1077;&#1076;&#1072;&#1095;&#1072;%20&#1087;&#1086;&#1082;&#1072;&#1079;&#1072;&#1085;&#1080;&#1081;%20&#1089;%20&#1076;&#1077;&#1082;&#1072;&#1073;&#1088;&#1103;%202020\&#1056;&#1077;&#1077;&#1089;&#1090;&#1088;%20&#1086;&#1073;&#1098;&#1077;&#1082;&#1090;&#1086;&#1074;%20&#1057;&#1053;&#1058;%20&#1089;&#1085;&#1103;&#1090;&#1080;&#1077;%20&#1087;&#1086;&#1082;&#1072;&#1079;&#1072;&#1085;&#1080;&#1081;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Январь 25"/>
      <sheetName val="Февраль 25"/>
      <sheetName val="Март 25"/>
      <sheetName val="Апрель 25"/>
      <sheetName val="Май 25"/>
      <sheetName val="Июнь 25"/>
      <sheetName val="Июль 25"/>
      <sheetName val="Август 25"/>
      <sheetName val="Сентябрь 25"/>
      <sheetName val="Октябрь 25"/>
      <sheetName val="Октябрь 25 2"/>
      <sheetName val="Ноябрь 2025"/>
      <sheetName val="Декабрь 2025"/>
      <sheetName val="Год 2025"/>
      <sheetName val="Январь 2026"/>
      <sheetName val="Февраль 2026"/>
      <sheetName val="Март 2026"/>
      <sheetName val="Апрель 2026"/>
      <sheetName val="Май 2026"/>
      <sheetName val="Год 2026"/>
    </sheetNames>
    <sheetDataSet>
      <sheetData sheetId="0">
        <row r="5">
          <cell r="I5">
            <v>1748</v>
          </cell>
          <cell r="J5">
            <v>1840</v>
          </cell>
          <cell r="K5">
            <v>22435.119999999999</v>
          </cell>
        </row>
        <row r="9">
          <cell r="I9">
            <v>82</v>
          </cell>
          <cell r="J9">
            <v>51</v>
          </cell>
          <cell r="K9">
            <v>921.78</v>
          </cell>
        </row>
        <row r="15">
          <cell r="I15">
            <v>1977</v>
          </cell>
          <cell r="J15">
            <v>1947</v>
          </cell>
          <cell r="K15">
            <v>24878.28</v>
          </cell>
        </row>
      </sheetData>
      <sheetData sheetId="1">
        <row r="5">
          <cell r="I5">
            <v>1456</v>
          </cell>
          <cell r="J5">
            <v>1898</v>
          </cell>
          <cell r="K5">
            <v>20039.239999999998</v>
          </cell>
        </row>
        <row r="9">
          <cell r="I9">
            <v>0</v>
          </cell>
          <cell r="J9">
            <v>0</v>
          </cell>
          <cell r="K9">
            <v>0</v>
          </cell>
        </row>
        <row r="13">
          <cell r="I13">
            <v>1607</v>
          </cell>
          <cell r="J13">
            <v>1949</v>
          </cell>
          <cell r="K13">
            <v>21577.879999999997</v>
          </cell>
        </row>
      </sheetData>
      <sheetData sheetId="2">
        <row r="5">
          <cell r="I5">
            <v>980</v>
          </cell>
          <cell r="J5">
            <v>1614</v>
          </cell>
          <cell r="K5">
            <v>14733</v>
          </cell>
        </row>
        <row r="9">
          <cell r="I9">
            <v>0</v>
          </cell>
          <cell r="J9">
            <v>0</v>
          </cell>
          <cell r="K9">
            <v>0</v>
          </cell>
        </row>
        <row r="13">
          <cell r="I13">
            <v>1105</v>
          </cell>
          <cell r="J13">
            <v>1648</v>
          </cell>
          <cell r="K13">
            <v>15976.3</v>
          </cell>
        </row>
      </sheetData>
      <sheetData sheetId="3">
        <row r="5">
          <cell r="I5">
            <v>949</v>
          </cell>
          <cell r="J5">
            <v>1542</v>
          </cell>
          <cell r="K5">
            <v>14189.46</v>
          </cell>
        </row>
        <row r="9">
          <cell r="I9">
            <v>0</v>
          </cell>
          <cell r="J9">
            <v>0</v>
          </cell>
          <cell r="K9">
            <v>0</v>
          </cell>
        </row>
        <row r="13">
          <cell r="I13">
            <v>1077</v>
          </cell>
          <cell r="J13">
            <v>1577</v>
          </cell>
          <cell r="K13">
            <v>15463.279999999999</v>
          </cell>
        </row>
      </sheetData>
      <sheetData sheetId="4">
        <row r="5">
          <cell r="I5">
            <v>624</v>
          </cell>
          <cell r="J5">
            <v>1080</v>
          </cell>
          <cell r="K5">
            <v>9574.56</v>
          </cell>
        </row>
        <row r="7">
          <cell r="I7">
            <v>760</v>
          </cell>
          <cell r="J7">
            <v>137</v>
          </cell>
          <cell r="K7">
            <v>7301.2999999999993</v>
          </cell>
        </row>
        <row r="9">
          <cell r="I9">
            <v>1</v>
          </cell>
          <cell r="J9">
            <v>0</v>
          </cell>
          <cell r="K9">
            <v>8.94</v>
          </cell>
        </row>
        <row r="13">
          <cell r="I13">
            <v>1480</v>
          </cell>
          <cell r="J13">
            <v>1254</v>
          </cell>
          <cell r="K13">
            <v>17870.999999999996</v>
          </cell>
        </row>
      </sheetData>
      <sheetData sheetId="5">
        <row r="5">
          <cell r="I5">
            <v>388</v>
          </cell>
          <cell r="J5">
            <v>1117</v>
          </cell>
          <cell r="K5">
            <v>7601.6200000000008</v>
          </cell>
        </row>
        <row r="7">
          <cell r="I7">
            <v>2502</v>
          </cell>
          <cell r="J7">
            <v>639</v>
          </cell>
          <cell r="K7">
            <v>24732.179999999997</v>
          </cell>
        </row>
        <row r="9">
          <cell r="I9">
            <v>66</v>
          </cell>
          <cell r="J9">
            <v>22</v>
          </cell>
          <cell r="K9">
            <v>671.43999999999994</v>
          </cell>
        </row>
        <row r="13">
          <cell r="I13">
            <v>3055</v>
          </cell>
          <cell r="J13">
            <v>1820</v>
          </cell>
          <cell r="K13">
            <v>34045.700000000004</v>
          </cell>
        </row>
      </sheetData>
      <sheetData sheetId="6">
        <row r="5">
          <cell r="I5">
            <v>219</v>
          </cell>
          <cell r="J5">
            <v>764</v>
          </cell>
          <cell r="K5">
            <v>5551.7000000000007</v>
          </cell>
        </row>
        <row r="7">
          <cell r="I7">
            <v>1472</v>
          </cell>
          <cell r="J7">
            <v>433</v>
          </cell>
          <cell r="K7">
            <v>16813.960000000003</v>
          </cell>
        </row>
        <row r="9">
          <cell r="I9">
            <v>39</v>
          </cell>
          <cell r="J9">
            <v>10</v>
          </cell>
          <cell r="K9">
            <v>439.06000000000006</v>
          </cell>
        </row>
        <row r="13">
          <cell r="I13">
            <v>1801</v>
          </cell>
          <cell r="J13">
            <v>1241</v>
          </cell>
          <cell r="K13">
            <v>23672.900000000005</v>
          </cell>
        </row>
      </sheetData>
      <sheetData sheetId="7">
        <row r="5">
          <cell r="I5">
            <v>475</v>
          </cell>
          <cell r="J5">
            <v>1003</v>
          </cell>
          <cell r="K5">
            <v>9189.58</v>
          </cell>
        </row>
        <row r="7">
          <cell r="I7">
            <v>1169</v>
          </cell>
          <cell r="J7">
            <v>328</v>
          </cell>
          <cell r="K7">
            <v>13283.74</v>
          </cell>
        </row>
        <row r="9">
          <cell r="I9">
            <v>43</v>
          </cell>
          <cell r="J9">
            <v>14</v>
          </cell>
          <cell r="K9">
            <v>497.06000000000006</v>
          </cell>
        </row>
        <row r="13">
          <cell r="I13">
            <v>1770</v>
          </cell>
          <cell r="J13">
            <v>1385</v>
          </cell>
          <cell r="K13">
            <v>23986.400000000001</v>
          </cell>
        </row>
      </sheetData>
      <sheetData sheetId="8">
        <row r="5">
          <cell r="I5">
            <v>933</v>
          </cell>
          <cell r="J5">
            <v>1316</v>
          </cell>
          <cell r="K5">
            <v>15198.380000000001</v>
          </cell>
        </row>
        <row r="7">
          <cell r="I7">
            <v>1173.3300000000017</v>
          </cell>
          <cell r="J7">
            <v>280.88999999999942</v>
          </cell>
          <cell r="K7">
            <v>13122.246600000015</v>
          </cell>
        </row>
        <row r="9">
          <cell r="I9">
            <v>111</v>
          </cell>
          <cell r="J9">
            <v>67</v>
          </cell>
          <cell r="K9">
            <v>1417.6599999999999</v>
          </cell>
        </row>
        <row r="10">
          <cell r="I10">
            <v>39</v>
          </cell>
          <cell r="J10">
            <v>28</v>
          </cell>
          <cell r="K10">
            <v>517.54000000000008</v>
          </cell>
        </row>
        <row r="13">
          <cell r="I13">
            <v>2346.3300000000017</v>
          </cell>
          <cell r="J13">
            <v>1744.8899999999994</v>
          </cell>
          <cell r="K13">
            <v>31399.506600000019</v>
          </cell>
        </row>
      </sheetData>
      <sheetData sheetId="9">
        <row r="7">
          <cell r="I7">
            <v>289.66999999999825</v>
          </cell>
          <cell r="J7">
            <v>119.11000000000058</v>
          </cell>
          <cell r="K7">
            <v>3456.5733999999852</v>
          </cell>
        </row>
      </sheetData>
      <sheetData sheetId="10">
        <row r="5">
          <cell r="I5">
            <v>1443</v>
          </cell>
          <cell r="J5">
            <v>1919</v>
          </cell>
          <cell r="K5">
            <v>22998.86</v>
          </cell>
        </row>
        <row r="9">
          <cell r="I9">
            <v>157</v>
          </cell>
          <cell r="J9">
            <v>82</v>
          </cell>
          <cell r="K9">
            <v>1949.5</v>
          </cell>
        </row>
        <row r="13">
          <cell r="I13">
            <v>2028.6699999999983</v>
          </cell>
          <cell r="J13">
            <v>2169.1100000000006</v>
          </cell>
          <cell r="K13">
            <v>30028.033399999989</v>
          </cell>
        </row>
      </sheetData>
      <sheetData sheetId="11">
        <row r="5">
          <cell r="I5">
            <v>1086</v>
          </cell>
          <cell r="J5">
            <v>1317</v>
          </cell>
          <cell r="K5">
            <v>16754.160000000003</v>
          </cell>
        </row>
        <row r="7">
          <cell r="I7">
            <v>0</v>
          </cell>
          <cell r="J7">
            <v>0</v>
          </cell>
          <cell r="K7">
            <v>0</v>
          </cell>
        </row>
        <row r="9">
          <cell r="I9">
            <v>551</v>
          </cell>
          <cell r="J9">
            <v>296</v>
          </cell>
          <cell r="K9">
            <v>6877.7000000000007</v>
          </cell>
        </row>
        <row r="13">
          <cell r="I13">
            <v>1734</v>
          </cell>
          <cell r="J13">
            <v>1640</v>
          </cell>
          <cell r="K13">
            <v>24733.160000000003</v>
          </cell>
        </row>
      </sheetData>
      <sheetData sheetId="12">
        <row r="5">
          <cell r="I5">
            <v>1875</v>
          </cell>
          <cell r="J5">
            <v>1878</v>
          </cell>
          <cell r="K5">
            <v>27200.58</v>
          </cell>
        </row>
        <row r="7">
          <cell r="I7">
            <v>0</v>
          </cell>
          <cell r="J7">
            <v>0</v>
          </cell>
          <cell r="K7">
            <v>0</v>
          </cell>
        </row>
        <row r="9">
          <cell r="I9">
            <v>485</v>
          </cell>
          <cell r="J9">
            <v>268</v>
          </cell>
          <cell r="K9">
            <v>6086.380000000001</v>
          </cell>
        </row>
        <row r="13">
          <cell r="I13">
            <v>2752</v>
          </cell>
          <cell r="J13">
            <v>2317</v>
          </cell>
          <cell r="K13">
            <v>38007.400000000009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5"/>
  <sheetViews>
    <sheetView tabSelected="1" topLeftCell="A19" workbookViewId="0">
      <selection activeCell="E24" sqref="E24"/>
    </sheetView>
  </sheetViews>
  <sheetFormatPr defaultRowHeight="14.5" x14ac:dyDescent="0.35"/>
  <cols>
    <col min="1" max="1" width="2.90625" customWidth="1"/>
    <col min="2" max="2" width="9.08984375" customWidth="1"/>
    <col min="3" max="3" width="7.90625" customWidth="1"/>
    <col min="5" max="5" width="9.54296875" customWidth="1"/>
    <col min="6" max="6" width="3" customWidth="1"/>
    <col min="7" max="7" width="9.7265625" customWidth="1"/>
    <col min="9" max="9" width="7.7265625" customWidth="1"/>
    <col min="11" max="11" width="2.81640625" customWidth="1"/>
    <col min="13" max="14" width="7.81640625" customWidth="1"/>
    <col min="16" max="16" width="2.453125" customWidth="1"/>
    <col min="18" max="18" width="6.1796875" customWidth="1"/>
    <col min="19" max="19" width="6.90625" customWidth="1"/>
    <col min="20" max="20" width="8.6328125" customWidth="1"/>
  </cols>
  <sheetData>
    <row r="1" spans="2:20" x14ac:dyDescent="0.35">
      <c r="B1" s="1">
        <v>2025</v>
      </c>
    </row>
    <row r="2" spans="2:20" x14ac:dyDescent="0.35">
      <c r="B2" t="s">
        <v>0</v>
      </c>
      <c r="G2" t="s">
        <v>1</v>
      </c>
      <c r="L2" t="s">
        <v>2</v>
      </c>
      <c r="Q2" t="s">
        <v>3</v>
      </c>
    </row>
    <row r="3" spans="2:20" x14ac:dyDescent="0.35">
      <c r="S3" t="s">
        <v>4</v>
      </c>
    </row>
    <row r="4" spans="2:20" x14ac:dyDescent="0.35">
      <c r="B4" s="2" t="s">
        <v>5</v>
      </c>
      <c r="C4" s="2" t="s">
        <v>6</v>
      </c>
      <c r="D4" s="2" t="s">
        <v>7</v>
      </c>
      <c r="E4" s="2" t="s">
        <v>8</v>
      </c>
      <c r="G4" s="2" t="s">
        <v>5</v>
      </c>
      <c r="H4" s="3" t="s">
        <v>6</v>
      </c>
      <c r="I4" s="3" t="s">
        <v>7</v>
      </c>
      <c r="J4" s="3" t="s">
        <v>8</v>
      </c>
      <c r="L4" s="2" t="s">
        <v>5</v>
      </c>
      <c r="M4" s="3" t="s">
        <v>6</v>
      </c>
      <c r="N4" s="3" t="s">
        <v>7</v>
      </c>
      <c r="O4" s="3" t="s">
        <v>8</v>
      </c>
      <c r="Q4" s="2" t="s">
        <v>5</v>
      </c>
      <c r="R4" s="3" t="s">
        <v>6</v>
      </c>
      <c r="S4" s="3" t="s">
        <v>7</v>
      </c>
      <c r="T4" s="3" t="s">
        <v>8</v>
      </c>
    </row>
    <row r="5" spans="2:20" x14ac:dyDescent="0.35">
      <c r="B5" s="3" t="s">
        <v>9</v>
      </c>
      <c r="C5" s="3">
        <f>'[1]Январь 25'!I15</f>
        <v>1977</v>
      </c>
      <c r="D5" s="3">
        <f>'[1]Январь 25'!J15</f>
        <v>1947</v>
      </c>
      <c r="E5" s="4">
        <f>'[1]Январь 25'!K15</f>
        <v>24878.28</v>
      </c>
      <c r="G5" s="3" t="s">
        <v>9</v>
      </c>
      <c r="H5" s="3">
        <f>'[1]Январь 25'!I15-'[1]Январь 25'!I9</f>
        <v>1895</v>
      </c>
      <c r="I5" s="3">
        <f>'[1]Январь 25'!J15-'[1]Январь 25'!J9</f>
        <v>1896</v>
      </c>
      <c r="J5" s="4">
        <f>'[1]Январь 25'!K15-'[1]Январь 25'!K9</f>
        <v>23956.5</v>
      </c>
      <c r="L5" s="3" t="s">
        <v>9</v>
      </c>
      <c r="M5" s="3">
        <v>0</v>
      </c>
      <c r="N5" s="3">
        <v>0</v>
      </c>
      <c r="O5" s="3">
        <v>0</v>
      </c>
      <c r="Q5" s="3" t="s">
        <v>9</v>
      </c>
      <c r="R5" s="3">
        <f>'[1]Январь 25'!I5</f>
        <v>1748</v>
      </c>
      <c r="S5" s="3">
        <f>'[1]Январь 25'!J5</f>
        <v>1840</v>
      </c>
      <c r="T5" s="3">
        <f>'[1]Январь 25'!K5</f>
        <v>22435.119999999999</v>
      </c>
    </row>
    <row r="6" spans="2:20" x14ac:dyDescent="0.35">
      <c r="B6" s="3" t="s">
        <v>10</v>
      </c>
      <c r="C6" s="3">
        <f>'[1]Февраль 25'!I13</f>
        <v>1607</v>
      </c>
      <c r="D6" s="3">
        <f>'[1]Февраль 25'!J13</f>
        <v>1949</v>
      </c>
      <c r="E6" s="4">
        <f>'[1]Февраль 25'!K13</f>
        <v>21577.879999999997</v>
      </c>
      <c r="G6" s="3" t="s">
        <v>10</v>
      </c>
      <c r="H6" s="3">
        <f>'[1]Февраль 25'!I13-'[1]Февраль 25'!I9</f>
        <v>1607</v>
      </c>
      <c r="I6" s="3">
        <f>'[1]Февраль 25'!J13-'[1]Февраль 25'!J9</f>
        <v>1949</v>
      </c>
      <c r="J6" s="4">
        <f>'[1]Февраль 25'!K13-'[1]Февраль 25'!K9</f>
        <v>21577.879999999997</v>
      </c>
      <c r="L6" s="3" t="s">
        <v>10</v>
      </c>
      <c r="M6" s="3">
        <v>0</v>
      </c>
      <c r="N6" s="3">
        <v>0</v>
      </c>
      <c r="O6" s="3">
        <v>0</v>
      </c>
      <c r="Q6" s="3" t="s">
        <v>10</v>
      </c>
      <c r="R6" s="3">
        <f>'[1]Февраль 25'!I5</f>
        <v>1456</v>
      </c>
      <c r="S6" s="3">
        <f>'[1]Февраль 25'!J5</f>
        <v>1898</v>
      </c>
      <c r="T6" s="3">
        <f>'[1]Февраль 25'!K5</f>
        <v>20039.239999999998</v>
      </c>
    </row>
    <row r="7" spans="2:20" x14ac:dyDescent="0.35">
      <c r="B7" s="3" t="s">
        <v>11</v>
      </c>
      <c r="C7" s="3">
        <f>'[1]Март 25'!I13</f>
        <v>1105</v>
      </c>
      <c r="D7" s="3">
        <f>'[1]Март 25'!J13</f>
        <v>1648</v>
      </c>
      <c r="E7" s="4">
        <f>'[1]Март 25'!K13</f>
        <v>15976.3</v>
      </c>
      <c r="G7" s="3" t="s">
        <v>11</v>
      </c>
      <c r="H7" s="3">
        <f>'[1]Март 25'!I13-'[1]Март 25'!I9</f>
        <v>1105</v>
      </c>
      <c r="I7" s="3">
        <f>'[1]Март 25'!J13-'[1]Март 25'!J9</f>
        <v>1648</v>
      </c>
      <c r="J7" s="4">
        <f>'[1]Март 25'!K13-'[1]Март 25'!K9</f>
        <v>15976.3</v>
      </c>
      <c r="L7" s="3" t="s">
        <v>11</v>
      </c>
      <c r="M7" s="3">
        <v>0</v>
      </c>
      <c r="N7" s="3">
        <v>0</v>
      </c>
      <c r="O7" s="3">
        <v>0</v>
      </c>
      <c r="Q7" s="3" t="s">
        <v>11</v>
      </c>
      <c r="R7" s="3">
        <f>'[1]Март 25'!I5</f>
        <v>980</v>
      </c>
      <c r="S7" s="3">
        <f>'[1]Март 25'!J5</f>
        <v>1614</v>
      </c>
      <c r="T7" s="3">
        <f>'[1]Март 25'!K5</f>
        <v>14733</v>
      </c>
    </row>
    <row r="8" spans="2:20" x14ac:dyDescent="0.35">
      <c r="B8" s="3" t="s">
        <v>12</v>
      </c>
      <c r="C8" s="3">
        <f>'[1]Апрель 25'!I13</f>
        <v>1077</v>
      </c>
      <c r="D8" s="3">
        <f>'[1]Апрель 25'!J13</f>
        <v>1577</v>
      </c>
      <c r="E8" s="4">
        <f>'[1]Апрель 25'!K13</f>
        <v>15463.279999999999</v>
      </c>
      <c r="G8" s="3" t="s">
        <v>12</v>
      </c>
      <c r="H8" s="3">
        <f>'[1]Апрель 25'!I13-'[1]Апрель 25'!I9</f>
        <v>1077</v>
      </c>
      <c r="I8" s="3">
        <f>'[1]Апрель 25'!J13-'[1]Апрель 25'!J9</f>
        <v>1577</v>
      </c>
      <c r="J8" s="4">
        <f>'[1]Апрель 25'!K13-'[1]Апрель 25'!K9</f>
        <v>15463.279999999999</v>
      </c>
      <c r="L8" s="3" t="s">
        <v>12</v>
      </c>
      <c r="M8" s="3">
        <v>0</v>
      </c>
      <c r="N8" s="3">
        <v>0</v>
      </c>
      <c r="O8" s="3">
        <v>0</v>
      </c>
      <c r="Q8" s="3" t="s">
        <v>12</v>
      </c>
      <c r="R8" s="3">
        <f>'[1]Апрель 25'!I5</f>
        <v>949</v>
      </c>
      <c r="S8" s="3">
        <f>'[1]Апрель 25'!J5</f>
        <v>1542</v>
      </c>
      <c r="T8" s="3">
        <f>'[1]Апрель 25'!K5</f>
        <v>14189.46</v>
      </c>
    </row>
    <row r="9" spans="2:20" x14ac:dyDescent="0.35">
      <c r="B9" s="3" t="s">
        <v>13</v>
      </c>
      <c r="C9" s="3">
        <f>'[1]Май 25'!I13</f>
        <v>1480</v>
      </c>
      <c r="D9" s="3">
        <f>'[1]Май 25'!J13</f>
        <v>1254</v>
      </c>
      <c r="E9" s="4">
        <f>'[1]Май 25'!K13</f>
        <v>17870.999999999996</v>
      </c>
      <c r="G9" s="3" t="s">
        <v>13</v>
      </c>
      <c r="H9" s="3">
        <f>'[1]Май 25'!I13-'[1]Май 25'!I9</f>
        <v>1479</v>
      </c>
      <c r="I9" s="3">
        <f>'[1]Май 25'!J13-'[1]Май 25'!J9</f>
        <v>1254</v>
      </c>
      <c r="J9" s="4">
        <f>'[1]Май 25'!K13-'[1]Май 25'!K9</f>
        <v>17862.059999999998</v>
      </c>
      <c r="L9" s="3" t="s">
        <v>13</v>
      </c>
      <c r="M9" s="3">
        <f>'[1]Май 25'!I7</f>
        <v>760</v>
      </c>
      <c r="N9" s="3">
        <f>'[1]Май 25'!J7</f>
        <v>137</v>
      </c>
      <c r="O9" s="3">
        <f>'[1]Май 25'!K7</f>
        <v>7301.2999999999993</v>
      </c>
      <c r="Q9" s="3" t="s">
        <v>13</v>
      </c>
      <c r="R9" s="3">
        <f>'[1]Май 25'!I5</f>
        <v>624</v>
      </c>
      <c r="S9" s="3">
        <f>'[1]Май 25'!J5</f>
        <v>1080</v>
      </c>
      <c r="T9" s="3">
        <f>'[1]Май 25'!K5</f>
        <v>9574.56</v>
      </c>
    </row>
    <row r="10" spans="2:20" x14ac:dyDescent="0.35">
      <c r="B10" s="3" t="s">
        <v>14</v>
      </c>
      <c r="C10" s="3">
        <f>'[1]Июнь 25'!I13</f>
        <v>3055</v>
      </c>
      <c r="D10" s="3">
        <f>'[1]Июнь 25'!J13</f>
        <v>1820</v>
      </c>
      <c r="E10" s="4">
        <f>'[1]Июнь 25'!K13</f>
        <v>34045.700000000004</v>
      </c>
      <c r="G10" s="3" t="s">
        <v>14</v>
      </c>
      <c r="H10" s="3">
        <f>'[1]Июнь 25'!I13-'[1]Июнь 25'!I9</f>
        <v>2989</v>
      </c>
      <c r="I10" s="3">
        <f>'[1]Июнь 25'!J13-'[1]Июнь 25'!J9</f>
        <v>1798</v>
      </c>
      <c r="J10" s="4">
        <f>'[1]Июнь 25'!K13-'[1]Июнь 25'!K9</f>
        <v>33374.26</v>
      </c>
      <c r="L10" s="3" t="s">
        <v>14</v>
      </c>
      <c r="M10" s="3">
        <f>'[1]Июнь 25'!I7</f>
        <v>2502</v>
      </c>
      <c r="N10" s="3">
        <f>'[1]Июнь 25'!J7</f>
        <v>639</v>
      </c>
      <c r="O10" s="3">
        <f>'[1]Июнь 25'!K7</f>
        <v>24732.179999999997</v>
      </c>
      <c r="Q10" s="3" t="s">
        <v>14</v>
      </c>
      <c r="R10" s="3">
        <f>'[1]Июнь 25'!I5</f>
        <v>388</v>
      </c>
      <c r="S10" s="3">
        <f>'[1]Июнь 25'!J5</f>
        <v>1117</v>
      </c>
      <c r="T10" s="3">
        <f>'[1]Июнь 25'!K5</f>
        <v>7601.6200000000008</v>
      </c>
    </row>
    <row r="11" spans="2:20" x14ac:dyDescent="0.35">
      <c r="B11" s="3" t="s">
        <v>15</v>
      </c>
      <c r="C11" s="3">
        <f>'[1]Июль 25'!I13</f>
        <v>1801</v>
      </c>
      <c r="D11" s="3">
        <f>'[1]Июль 25'!J13</f>
        <v>1241</v>
      </c>
      <c r="E11" s="4">
        <f>'[1]Июль 25'!K13</f>
        <v>23672.900000000005</v>
      </c>
      <c r="G11" s="3" t="s">
        <v>15</v>
      </c>
      <c r="H11" s="3">
        <f>'[1]Июль 25'!I13-'[1]Июль 25'!I9</f>
        <v>1762</v>
      </c>
      <c r="I11" s="3">
        <f>'[1]Июль 25'!J13-'[1]Июль 25'!J9</f>
        <v>1231</v>
      </c>
      <c r="J11" s="4">
        <f>'[1]Июль 25'!K13-'[1]Июль 25'!K9</f>
        <v>23233.840000000004</v>
      </c>
      <c r="L11" s="3" t="s">
        <v>15</v>
      </c>
      <c r="M11" s="3">
        <f>'[1]Июль 25'!I7</f>
        <v>1472</v>
      </c>
      <c r="N11" s="3">
        <f>'[1]Июль 25'!J7</f>
        <v>433</v>
      </c>
      <c r="O11" s="3">
        <f>'[1]Июль 25'!K7</f>
        <v>16813.960000000003</v>
      </c>
      <c r="Q11" s="3" t="s">
        <v>15</v>
      </c>
      <c r="R11" s="3">
        <f>'[1]Июль 25'!I5</f>
        <v>219</v>
      </c>
      <c r="S11" s="3">
        <f>'[1]Июль 25'!J5</f>
        <v>764</v>
      </c>
      <c r="T11" s="3">
        <f>'[1]Июль 25'!K5</f>
        <v>5551.7000000000007</v>
      </c>
    </row>
    <row r="12" spans="2:20" x14ac:dyDescent="0.35">
      <c r="B12" s="3" t="s">
        <v>16</v>
      </c>
      <c r="C12" s="3">
        <f>'[1]Август 25'!I13</f>
        <v>1770</v>
      </c>
      <c r="D12" s="3">
        <f>'[1]Август 25'!J13</f>
        <v>1385</v>
      </c>
      <c r="E12" s="4">
        <f>'[1]Август 25'!K13</f>
        <v>23986.400000000001</v>
      </c>
      <c r="G12" s="3" t="s">
        <v>16</v>
      </c>
      <c r="H12" s="3">
        <f>'[1]Август 25'!I13-'[1]Август 25'!I9</f>
        <v>1727</v>
      </c>
      <c r="I12" s="3">
        <f>'[1]Август 25'!J13-'[1]Август 25'!J9</f>
        <v>1371</v>
      </c>
      <c r="J12" s="4">
        <f>'[1]Август 25'!K13-'[1]Август 25'!K9</f>
        <v>23489.34</v>
      </c>
      <c r="L12" s="3" t="s">
        <v>16</v>
      </c>
      <c r="M12" s="3">
        <f>'[1]Август 25'!I7</f>
        <v>1169</v>
      </c>
      <c r="N12" s="3">
        <f>'[1]Август 25'!J7</f>
        <v>328</v>
      </c>
      <c r="O12" s="3">
        <f>'[1]Август 25'!K7</f>
        <v>13283.74</v>
      </c>
      <c r="Q12" s="3" t="s">
        <v>16</v>
      </c>
      <c r="R12" s="3">
        <f>'[1]Август 25'!I5</f>
        <v>475</v>
      </c>
      <c r="S12" s="3">
        <f>'[1]Август 25'!J5</f>
        <v>1003</v>
      </c>
      <c r="T12" s="3">
        <f>'[1]Август 25'!K5</f>
        <v>9189.58</v>
      </c>
    </row>
    <row r="13" spans="2:20" x14ac:dyDescent="0.35">
      <c r="B13" s="3" t="s">
        <v>17</v>
      </c>
      <c r="C13" s="3">
        <f>'[1]Сентябрь 25'!I13</f>
        <v>2346.3300000000017</v>
      </c>
      <c r="D13" s="3">
        <f>'[1]Сентябрь 25'!J13</f>
        <v>1744.8899999999994</v>
      </c>
      <c r="E13" s="4">
        <f>'[1]Сентябрь 25'!K13</f>
        <v>31399.506600000019</v>
      </c>
      <c r="G13" s="3" t="s">
        <v>17</v>
      </c>
      <c r="H13" s="3">
        <f>'[1]Сентябрь 25'!I13-'[1]Сентябрь 25'!I9-'[1]Сентябрь 25'!I10</f>
        <v>2196.3300000000017</v>
      </c>
      <c r="I13" s="3">
        <f>'[1]Сентябрь 25'!J13-'[1]Сентябрь 25'!J9-'[1]Сентябрь 25'!J10</f>
        <v>1649.8899999999994</v>
      </c>
      <c r="J13" s="4">
        <f>'[1]Сентябрь 25'!K13-'[1]Сентябрь 25'!K9-'[1]Сентябрь 25'!K10</f>
        <v>29464.306600000018</v>
      </c>
      <c r="L13" s="3" t="s">
        <v>17</v>
      </c>
      <c r="M13" s="3">
        <f>'[1]Сентябрь 25'!I7</f>
        <v>1173.3300000000017</v>
      </c>
      <c r="N13" s="3">
        <f>'[1]Сентябрь 25'!J7</f>
        <v>280.88999999999942</v>
      </c>
      <c r="O13" s="3">
        <f>'[1]Сентябрь 25'!K7</f>
        <v>13122.246600000015</v>
      </c>
      <c r="Q13" s="3" t="s">
        <v>17</v>
      </c>
      <c r="R13" s="3">
        <f>'[1]Сентябрь 25'!I5</f>
        <v>933</v>
      </c>
      <c r="S13" s="3">
        <f>'[1]Сентябрь 25'!J5</f>
        <v>1316</v>
      </c>
      <c r="T13" s="3">
        <f>'[1]Сентябрь 25'!K5</f>
        <v>15198.380000000001</v>
      </c>
    </row>
    <row r="14" spans="2:20" x14ac:dyDescent="0.35">
      <c r="B14" s="3" t="s">
        <v>18</v>
      </c>
      <c r="C14" s="3">
        <f>'[1]Октябрь 25 2'!I13</f>
        <v>2028.6699999999983</v>
      </c>
      <c r="D14" s="3">
        <f>'[1]Октябрь 25 2'!J13</f>
        <v>2169.1100000000006</v>
      </c>
      <c r="E14" s="4">
        <f>'[1]Октябрь 25 2'!K13</f>
        <v>30028.033399999989</v>
      </c>
      <c r="G14" s="3" t="s">
        <v>18</v>
      </c>
      <c r="H14" s="3">
        <f>'[1]Октябрь 25 2'!I13-'[1]Октябрь 25 2'!I9</f>
        <v>1871.6699999999983</v>
      </c>
      <c r="I14" s="3">
        <f>'[1]Октябрь 25 2'!J13-'[1]Октябрь 25 2'!J9</f>
        <v>2087.1100000000006</v>
      </c>
      <c r="J14" s="4">
        <f>'[1]Октябрь 25 2'!K13-'[1]Октябрь 25 2'!K9</f>
        <v>28078.533399999989</v>
      </c>
      <c r="L14" s="3" t="s">
        <v>18</v>
      </c>
      <c r="M14" s="3">
        <f>'[1]Октябрь 25'!I7</f>
        <v>289.66999999999825</v>
      </c>
      <c r="N14" s="3">
        <f>'[1]Октябрь 25'!J7</f>
        <v>119.11000000000058</v>
      </c>
      <c r="O14" s="4">
        <f>'[1]Октябрь 25'!K7</f>
        <v>3456.5733999999852</v>
      </c>
      <c r="Q14" s="3" t="s">
        <v>18</v>
      </c>
      <c r="R14" s="3">
        <f>'[1]Октябрь 25 2'!I5</f>
        <v>1443</v>
      </c>
      <c r="S14" s="3">
        <f>'[1]Октябрь 25 2'!J5</f>
        <v>1919</v>
      </c>
      <c r="T14" s="3">
        <f>'[1]Октябрь 25 2'!K5</f>
        <v>22998.86</v>
      </c>
    </row>
    <row r="15" spans="2:20" x14ac:dyDescent="0.35">
      <c r="B15" s="3" t="s">
        <v>19</v>
      </c>
      <c r="C15" s="3">
        <f>'[1]Ноябрь 2025'!I13</f>
        <v>1734</v>
      </c>
      <c r="D15" s="3">
        <f>'[1]Ноябрь 2025'!J13</f>
        <v>1640</v>
      </c>
      <c r="E15" s="4">
        <f>'[1]Ноябрь 2025'!K13</f>
        <v>24733.160000000003</v>
      </c>
      <c r="G15" s="3" t="s">
        <v>19</v>
      </c>
      <c r="H15" s="3">
        <f>'[1]Ноябрь 2025'!I13-'[1]Ноябрь 2025'!I9</f>
        <v>1183</v>
      </c>
      <c r="I15" s="3">
        <f>'[1]Ноябрь 2025'!J13-'[1]Ноябрь 2025'!J9</f>
        <v>1344</v>
      </c>
      <c r="J15" s="4">
        <f>'[1]Ноябрь 2025'!K13-'[1]Ноябрь 2025'!K9</f>
        <v>17855.460000000003</v>
      </c>
      <c r="L15" s="3" t="s">
        <v>19</v>
      </c>
      <c r="M15" s="3">
        <f>'[1]Ноябрь 2025'!I7</f>
        <v>0</v>
      </c>
      <c r="N15" s="3">
        <f>'[1]Ноябрь 2025'!J7</f>
        <v>0</v>
      </c>
      <c r="O15" s="4">
        <f>'[1]Ноябрь 2025'!K7</f>
        <v>0</v>
      </c>
      <c r="Q15" s="3" t="s">
        <v>19</v>
      </c>
      <c r="R15" s="3">
        <f>'[1]Ноябрь 2025'!I5</f>
        <v>1086</v>
      </c>
      <c r="S15" s="3">
        <f>'[1]Ноябрь 2025'!J5</f>
        <v>1317</v>
      </c>
      <c r="T15" s="3">
        <f>'[1]Ноябрь 2025'!K5</f>
        <v>16754.160000000003</v>
      </c>
    </row>
    <row r="16" spans="2:20" x14ac:dyDescent="0.35">
      <c r="B16" s="3" t="s">
        <v>20</v>
      </c>
      <c r="C16" s="3">
        <f>'[1]Декабрь 2025'!I13</f>
        <v>2752</v>
      </c>
      <c r="D16" s="3">
        <f>'[1]Декабрь 2025'!J13</f>
        <v>2317</v>
      </c>
      <c r="E16" s="4">
        <f>'[1]Декабрь 2025'!K13</f>
        <v>38007.400000000009</v>
      </c>
      <c r="G16" s="3" t="s">
        <v>20</v>
      </c>
      <c r="H16" s="3">
        <f>'[1]Декабрь 2025'!I13-'[1]Декабрь 2025'!I9</f>
        <v>2267</v>
      </c>
      <c r="I16" s="3">
        <f>'[1]Декабрь 2025'!J13-'[1]Декабрь 2025'!J9</f>
        <v>2049</v>
      </c>
      <c r="J16" s="4">
        <f>'[1]Декабрь 2025'!K13-'[1]Декабрь 2025'!K9</f>
        <v>31921.020000000008</v>
      </c>
      <c r="L16" s="3" t="s">
        <v>20</v>
      </c>
      <c r="M16" s="3">
        <f>'[1]Декабрь 2025'!I7</f>
        <v>0</v>
      </c>
      <c r="N16" s="3">
        <f>'[1]Декабрь 2025'!J7</f>
        <v>0</v>
      </c>
      <c r="O16" s="4">
        <f>'[1]Декабрь 2025'!K7</f>
        <v>0</v>
      </c>
      <c r="Q16" s="3" t="s">
        <v>20</v>
      </c>
      <c r="R16" s="3">
        <f>'[1]Декабрь 2025'!I5</f>
        <v>1875</v>
      </c>
      <c r="S16" s="3">
        <f>'[1]Декабрь 2025'!J5</f>
        <v>1878</v>
      </c>
      <c r="T16" s="3">
        <f>'[1]Декабрь 2025'!K5</f>
        <v>27200.58</v>
      </c>
    </row>
    <row r="17" spans="2:20" x14ac:dyDescent="0.35">
      <c r="B17" s="3"/>
      <c r="C17" s="3"/>
      <c r="D17" s="3"/>
      <c r="E17" s="3"/>
      <c r="G17" s="3"/>
      <c r="H17" s="3"/>
      <c r="I17" s="3"/>
      <c r="J17" s="3"/>
      <c r="L17" s="3"/>
      <c r="M17" s="3"/>
      <c r="N17" s="3"/>
      <c r="O17" s="3"/>
      <c r="Q17" s="3"/>
      <c r="R17" s="3"/>
      <c r="S17" s="3"/>
      <c r="T17" s="3"/>
    </row>
    <row r="18" spans="2:20" x14ac:dyDescent="0.35">
      <c r="B18" s="3" t="s">
        <v>21</v>
      </c>
      <c r="C18" s="3">
        <f>SUM(C5:C16)</f>
        <v>22733</v>
      </c>
      <c r="D18" s="3">
        <f t="shared" ref="D18:E18" si="0">SUM(D5:D16)</f>
        <v>20692</v>
      </c>
      <c r="E18" s="3">
        <f t="shared" si="0"/>
        <v>301639.84000000003</v>
      </c>
      <c r="G18" s="3" t="s">
        <v>21</v>
      </c>
      <c r="H18" s="3">
        <f>SUM(H5:H16)</f>
        <v>21159</v>
      </c>
      <c r="I18" s="3">
        <f t="shared" ref="I18:J18" si="1">SUM(I5:I16)</f>
        <v>19854</v>
      </c>
      <c r="J18" s="3">
        <f t="shared" si="1"/>
        <v>282252.77999999997</v>
      </c>
      <c r="L18" s="3" t="s">
        <v>21</v>
      </c>
      <c r="M18" s="5">
        <f>SUM(M5:M16)</f>
        <v>7366</v>
      </c>
      <c r="N18" s="5">
        <f t="shared" ref="N18:O18" si="2">SUM(N5:N16)</f>
        <v>1937</v>
      </c>
      <c r="O18" s="5">
        <f t="shared" si="2"/>
        <v>78710</v>
      </c>
      <c r="Q18" s="3" t="s">
        <v>21</v>
      </c>
      <c r="R18" s="3">
        <f>SUM(R5:R16)</f>
        <v>12176</v>
      </c>
      <c r="S18" s="3">
        <f t="shared" ref="S18:T18" si="3">SUM(S5:S16)</f>
        <v>17288</v>
      </c>
      <c r="T18" s="5">
        <f t="shared" si="3"/>
        <v>185466.26</v>
      </c>
    </row>
    <row r="19" spans="2:20" x14ac:dyDescent="0.35">
      <c r="B19" s="3"/>
      <c r="C19" s="3"/>
      <c r="D19" s="3"/>
      <c r="E19" s="3"/>
      <c r="G19" s="3"/>
      <c r="H19" s="3"/>
      <c r="I19" s="3"/>
      <c r="J19" s="3"/>
      <c r="L19" s="3"/>
      <c r="M19" s="3"/>
      <c r="N19" s="3"/>
      <c r="O19" s="3"/>
      <c r="Q19" s="3"/>
      <c r="R19" s="3"/>
      <c r="S19" s="3"/>
      <c r="T19" s="3"/>
    </row>
    <row r="20" spans="2:20" x14ac:dyDescent="0.35">
      <c r="B20" s="3"/>
      <c r="C20" s="3"/>
      <c r="D20" s="3"/>
      <c r="E20" s="3"/>
      <c r="G20" s="6" t="s">
        <v>22</v>
      </c>
      <c r="H20" s="5">
        <f>H18-M18</f>
        <v>13793</v>
      </c>
      <c r="I20" s="5">
        <f>I18-N18</f>
        <v>17917</v>
      </c>
      <c r="J20" s="5">
        <f>J18-O18</f>
        <v>203542.77999999997</v>
      </c>
      <c r="L20" s="3"/>
      <c r="M20" s="3"/>
      <c r="N20" s="3"/>
      <c r="O20" s="3"/>
      <c r="Q20" s="3"/>
      <c r="R20" s="3"/>
      <c r="S20" s="3"/>
      <c r="T20" s="3"/>
    </row>
    <row r="21" spans="2:20" x14ac:dyDescent="0.35">
      <c r="B21" s="7"/>
      <c r="C21" s="7"/>
      <c r="D21" s="7"/>
      <c r="E21" s="7"/>
      <c r="G21" s="7"/>
      <c r="H21" s="7"/>
      <c r="I21" s="7"/>
      <c r="J21" s="7"/>
      <c r="L21" s="7"/>
      <c r="M21" s="7"/>
      <c r="N21" s="7"/>
      <c r="O21" s="7"/>
    </row>
    <row r="22" spans="2:20" x14ac:dyDescent="0.35">
      <c r="B22" s="7"/>
      <c r="C22" s="7"/>
      <c r="D22" s="7"/>
      <c r="E22" s="7" t="s">
        <v>25</v>
      </c>
      <c r="F22" s="7"/>
      <c r="G22" s="7"/>
      <c r="H22" s="7" t="s">
        <v>23</v>
      </c>
      <c r="I22" s="7"/>
      <c r="J22" s="7"/>
      <c r="L22" s="7"/>
      <c r="M22" s="7"/>
      <c r="N22" s="7"/>
      <c r="O22" s="7"/>
    </row>
    <row r="23" spans="2:20" x14ac:dyDescent="0.35">
      <c r="B23" s="9"/>
      <c r="C23" s="7"/>
      <c r="D23" s="7"/>
      <c r="E23" s="7" t="s">
        <v>26</v>
      </c>
      <c r="F23" s="7"/>
      <c r="H23" t="s">
        <v>6</v>
      </c>
      <c r="I23" t="s">
        <v>7</v>
      </c>
    </row>
    <row r="24" spans="2:20" x14ac:dyDescent="0.35">
      <c r="B24" s="10"/>
      <c r="C24" s="7"/>
      <c r="D24" s="7"/>
      <c r="E24" s="7"/>
      <c r="F24" s="7"/>
      <c r="H24">
        <f>SUM(H5:H13)-SUM(M5:M13)</f>
        <v>8761</v>
      </c>
      <c r="I24">
        <f>SUM(I5:I13)-SUM(N5:N13)</f>
        <v>12556</v>
      </c>
    </row>
    <row r="25" spans="2:20" x14ac:dyDescent="0.35">
      <c r="B25" s="7"/>
      <c r="C25" s="7"/>
      <c r="D25" s="7"/>
      <c r="E25" s="7"/>
      <c r="F25" s="7"/>
      <c r="H25" s="8">
        <f>386+66</f>
        <v>452</v>
      </c>
      <c r="I25" s="8">
        <f>260+49</f>
        <v>309</v>
      </c>
    </row>
    <row r="26" spans="2:20" x14ac:dyDescent="0.35">
      <c r="B26" s="7"/>
      <c r="C26" s="7"/>
      <c r="D26" s="7"/>
      <c r="E26" s="7"/>
      <c r="F26" s="7"/>
      <c r="H26" t="s">
        <v>24</v>
      </c>
    </row>
    <row r="27" spans="2:20" x14ac:dyDescent="0.35">
      <c r="B27" s="7"/>
      <c r="C27" s="7"/>
      <c r="D27" s="7"/>
      <c r="E27" s="7"/>
      <c r="F27" s="7"/>
      <c r="H27">
        <f>SUM(H14:H16)-SUM(M14:M16)</f>
        <v>5032</v>
      </c>
      <c r="I27">
        <f>SUM(I14:I16)-SUM(N14:N16)</f>
        <v>5361</v>
      </c>
    </row>
    <row r="28" spans="2:20" x14ac:dyDescent="0.35">
      <c r="B28" s="7"/>
      <c r="C28" s="7"/>
      <c r="D28" s="7"/>
      <c r="E28" s="7"/>
      <c r="F28" s="7"/>
      <c r="H28" s="8">
        <f>265-66</f>
        <v>199</v>
      </c>
      <c r="I28" s="8">
        <f>196-49</f>
        <v>147</v>
      </c>
    </row>
    <row r="29" spans="2:20" x14ac:dyDescent="0.35">
      <c r="B29" s="7"/>
      <c r="C29" s="7"/>
      <c r="D29" s="7"/>
      <c r="E29" s="7"/>
      <c r="F29" s="7"/>
    </row>
    <row r="30" spans="2:20" x14ac:dyDescent="0.35">
      <c r="B30" s="9"/>
      <c r="C30" s="7"/>
      <c r="D30" s="7"/>
      <c r="E30" s="7"/>
      <c r="F30" s="7"/>
    </row>
    <row r="31" spans="2:20" x14ac:dyDescent="0.35">
      <c r="B31" s="10"/>
      <c r="C31" s="7"/>
      <c r="D31" s="7"/>
      <c r="E31" s="7"/>
      <c r="F31" s="7"/>
    </row>
    <row r="32" spans="2:20" x14ac:dyDescent="0.35">
      <c r="B32" s="7"/>
      <c r="C32" s="7"/>
      <c r="D32" s="7"/>
      <c r="E32" s="7"/>
      <c r="F32" s="7"/>
    </row>
    <row r="33" spans="2:6" x14ac:dyDescent="0.35">
      <c r="B33" s="7"/>
      <c r="C33" s="7"/>
      <c r="D33" s="7"/>
      <c r="E33" s="7"/>
      <c r="F33" s="7"/>
    </row>
    <row r="34" spans="2:6" x14ac:dyDescent="0.35">
      <c r="B34" s="7"/>
      <c r="C34" s="7"/>
      <c r="D34" s="7"/>
      <c r="E34" s="7"/>
      <c r="F34" s="7"/>
    </row>
    <row r="35" spans="2:6" x14ac:dyDescent="0.35">
      <c r="B35" s="7"/>
      <c r="C35" s="7"/>
      <c r="D35" s="7"/>
      <c r="E35" s="7"/>
      <c r="F35" s="7"/>
    </row>
    <row r="36" spans="2:6" x14ac:dyDescent="0.35">
      <c r="B36" s="7"/>
      <c r="C36" s="7"/>
      <c r="D36" s="7"/>
      <c r="E36" s="7"/>
      <c r="F36" s="7"/>
    </row>
    <row r="37" spans="2:6" x14ac:dyDescent="0.35">
      <c r="B37" s="7"/>
      <c r="C37" s="7"/>
      <c r="D37" s="7"/>
      <c r="E37" s="7"/>
      <c r="F37" s="7"/>
    </row>
    <row r="38" spans="2:6" x14ac:dyDescent="0.35">
      <c r="B38" s="7"/>
      <c r="C38" s="7"/>
      <c r="D38" s="7"/>
      <c r="E38" s="7"/>
      <c r="F38" s="7"/>
    </row>
    <row r="39" spans="2:6" x14ac:dyDescent="0.35">
      <c r="B39" s="7"/>
      <c r="C39" s="7"/>
      <c r="D39" s="7"/>
      <c r="E39" s="7"/>
      <c r="F39" s="7"/>
    </row>
    <row r="40" spans="2:6" x14ac:dyDescent="0.35">
      <c r="B40" s="7"/>
      <c r="C40" s="7"/>
      <c r="D40" s="7"/>
      <c r="E40" s="7"/>
      <c r="F40" s="7"/>
    </row>
    <row r="41" spans="2:6" x14ac:dyDescent="0.35">
      <c r="B41" s="7"/>
      <c r="C41" s="7"/>
      <c r="D41" s="7"/>
      <c r="E41" s="7"/>
      <c r="F41" s="7"/>
    </row>
    <row r="42" spans="2:6" x14ac:dyDescent="0.35">
      <c r="B42" s="7"/>
      <c r="C42" s="7"/>
      <c r="D42" s="7"/>
      <c r="E42" s="7"/>
      <c r="F42" s="7"/>
    </row>
    <row r="43" spans="2:6" x14ac:dyDescent="0.35">
      <c r="B43" s="7"/>
      <c r="C43" s="7"/>
      <c r="D43" s="7"/>
      <c r="E43" s="7"/>
      <c r="F43" s="7"/>
    </row>
    <row r="44" spans="2:6" x14ac:dyDescent="0.35">
      <c r="B44" s="7"/>
      <c r="C44" s="7"/>
      <c r="D44" s="7"/>
      <c r="E44" s="7"/>
      <c r="F44" s="7"/>
    </row>
    <row r="45" spans="2:6" x14ac:dyDescent="0.35">
      <c r="B45" s="7"/>
      <c r="C45" s="7"/>
      <c r="D45" s="7"/>
      <c r="E45" s="9"/>
      <c r="F45" s="7"/>
    </row>
    <row r="46" spans="2:6" x14ac:dyDescent="0.35">
      <c r="B46" s="7"/>
      <c r="C46" s="7"/>
      <c r="D46" s="7"/>
      <c r="E46" s="7"/>
      <c r="F46" s="7"/>
    </row>
    <row r="47" spans="2:6" x14ac:dyDescent="0.35">
      <c r="B47" s="7"/>
      <c r="C47" s="7"/>
      <c r="D47" s="7"/>
      <c r="E47" s="11"/>
      <c r="F47" s="7"/>
    </row>
    <row r="48" spans="2:6" x14ac:dyDescent="0.35">
      <c r="B48" s="7"/>
      <c r="C48" s="7"/>
      <c r="D48" s="7"/>
      <c r="E48" s="7"/>
      <c r="F48" s="7"/>
    </row>
    <row r="49" spans="2:6" x14ac:dyDescent="0.35">
      <c r="B49" s="7"/>
      <c r="C49" s="7"/>
      <c r="D49" s="7"/>
      <c r="E49" s="7"/>
      <c r="F49" s="7"/>
    </row>
    <row r="50" spans="2:6" x14ac:dyDescent="0.35">
      <c r="B50" s="7"/>
      <c r="C50" s="7"/>
      <c r="D50" s="7"/>
      <c r="E50" s="7"/>
      <c r="F50" s="7"/>
    </row>
    <row r="51" spans="2:6" x14ac:dyDescent="0.35">
      <c r="B51" s="7"/>
      <c r="C51" s="7"/>
      <c r="D51" s="7"/>
      <c r="E51" s="7"/>
      <c r="F51" s="7"/>
    </row>
    <row r="52" spans="2:6" x14ac:dyDescent="0.35">
      <c r="B52" s="7"/>
      <c r="C52" s="7"/>
      <c r="D52" s="7"/>
      <c r="E52" s="7"/>
      <c r="F52" s="7"/>
    </row>
    <row r="53" spans="2:6" x14ac:dyDescent="0.35">
      <c r="B53" s="7"/>
      <c r="C53" s="7"/>
      <c r="D53" s="7"/>
      <c r="E53" s="7"/>
      <c r="F53" s="7"/>
    </row>
    <row r="54" spans="2:6" x14ac:dyDescent="0.35">
      <c r="B54" s="7"/>
      <c r="C54" s="7"/>
      <c r="D54" s="7"/>
      <c r="E54" s="7"/>
      <c r="F54" s="7"/>
    </row>
    <row r="55" spans="2:6" x14ac:dyDescent="0.35">
      <c r="B55" s="7"/>
      <c r="C55" s="7"/>
      <c r="D55" s="7"/>
      <c r="E55" s="7"/>
      <c r="F55" s="7"/>
    </row>
  </sheetData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2026-05-26T06:21:36Z</dcterms:modified>
</cp:coreProperties>
</file>