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Членские" sheetId="1" r:id="rId1"/>
    <sheet name="Целевые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3" i="1" l="1"/>
  <c r="F8" i="1" l="1"/>
  <c r="F26" i="1"/>
  <c r="D75" i="1" l="1"/>
  <c r="H95" i="1" l="1"/>
  <c r="H94" i="1"/>
  <c r="H93" i="1"/>
  <c r="H92" i="1"/>
  <c r="H91" i="1"/>
  <c r="H90" i="1"/>
  <c r="H96" i="1" l="1"/>
  <c r="H97" i="1" s="1"/>
  <c r="H98" i="1" s="1"/>
  <c r="F73" i="1"/>
  <c r="F71" i="1"/>
  <c r="F30" i="1"/>
  <c r="F12" i="1"/>
  <c r="F75" i="1" l="1"/>
  <c r="F34" i="1"/>
  <c r="F36" i="1" s="1"/>
</calcChain>
</file>

<file path=xl/sharedStrings.xml><?xml version="1.0" encoding="utf-8"?>
<sst xmlns="http://schemas.openxmlformats.org/spreadsheetml/2006/main" count="350" uniqueCount="285">
  <si>
    <t>Раздел 1.</t>
  </si>
  <si>
    <t>Содержание внутренних дорог</t>
  </si>
  <si>
    <t>1-й этап.</t>
  </si>
  <si>
    <t>Ремонт дороги их плит, дороги до ворот и от ворот.</t>
  </si>
  <si>
    <t>Материалы:</t>
  </si>
  <si>
    <t>20 м3</t>
  </si>
  <si>
    <t>Механизмы (погрузчик)</t>
  </si>
  <si>
    <t>смена</t>
  </si>
  <si>
    <t>Ручная работа</t>
  </si>
  <si>
    <t>Всего</t>
  </si>
  <si>
    <t>на 1-й этап</t>
  </si>
  <si>
    <t>2-й этап.</t>
  </si>
  <si>
    <t>Ямочный ремонт внутренних дорог.</t>
  </si>
  <si>
    <t>Сплошное полотно</t>
  </si>
  <si>
    <t>длина -</t>
  </si>
  <si>
    <t xml:space="preserve">ширина - </t>
  </si>
  <si>
    <t xml:space="preserve">толщина </t>
  </si>
  <si>
    <t>0,05 м</t>
  </si>
  <si>
    <t>необходимый материал</t>
  </si>
  <si>
    <t>всего</t>
  </si>
  <si>
    <t>механизмы</t>
  </si>
  <si>
    <t>погрузчик</t>
  </si>
  <si>
    <t>2 смены</t>
  </si>
  <si>
    <t>каток</t>
  </si>
  <si>
    <t>бригада 3 чел.</t>
  </si>
  <si>
    <t>Всего на 2-й этап</t>
  </si>
  <si>
    <t>ИТОГО</t>
  </si>
  <si>
    <t>Раздел 4.</t>
  </si>
  <si>
    <t>Вывоз мусора</t>
  </si>
  <si>
    <t>Оринтировочный объем</t>
  </si>
  <si>
    <t>м3</t>
  </si>
  <si>
    <t>1 полугодие</t>
  </si>
  <si>
    <t>2 полугодие</t>
  </si>
  <si>
    <t>цена</t>
  </si>
  <si>
    <t>стоимость</t>
  </si>
  <si>
    <t>6.1.</t>
  </si>
  <si>
    <t>Фонд  оплаты  труда  председателя правления</t>
  </si>
  <si>
    <t>в месяц</t>
  </si>
  <si>
    <t>кол-во</t>
  </si>
  <si>
    <t>6.2.</t>
  </si>
  <si>
    <t>Фонд  оплаты  труда  главного бухгалтера</t>
  </si>
  <si>
    <t>6.3.</t>
  </si>
  <si>
    <t>Фонд  оплаты  труда  электрика</t>
  </si>
  <si>
    <t>6.4.</t>
  </si>
  <si>
    <t>Фонд  оплаты  труда  водопроводчика</t>
  </si>
  <si>
    <t>6.5.</t>
  </si>
  <si>
    <t xml:space="preserve">Фонд  оплаты  труда  дворника </t>
  </si>
  <si>
    <t>ИТОГО на оплату труда сотрудников</t>
  </si>
  <si>
    <t>6.7.</t>
  </si>
  <si>
    <t xml:space="preserve">Страховые взносы от ФОТ </t>
  </si>
  <si>
    <t>ИТОГО ФОТ С СОЦИАЛЬНЫМИ ОТЧИСЛЕНИЯМИ</t>
  </si>
  <si>
    <t>Раздел 6.</t>
  </si>
  <si>
    <t>Штатное расписание</t>
  </si>
  <si>
    <t>Раздел 7.</t>
  </si>
  <si>
    <t xml:space="preserve">Запланирована сумма </t>
  </si>
  <si>
    <t>Эти суммы позволят провести замену глубинного насоса в случае</t>
  </si>
  <si>
    <t>Раздел 5.</t>
  </si>
  <si>
    <t>Очистка дорог от снега. Механизированная уборка</t>
  </si>
  <si>
    <t>Раздел 8.</t>
  </si>
  <si>
    <t>ориентировочно</t>
  </si>
  <si>
    <t>В смету включена сумма</t>
  </si>
  <si>
    <t>п.8.1.</t>
  </si>
  <si>
    <t>Ограждение (частично) территории СНТ</t>
  </si>
  <si>
    <t>общ. Пл. до 2000 м2</t>
  </si>
  <si>
    <t>1-я Лесная:</t>
  </si>
  <si>
    <t>2, 3, тупики</t>
  </si>
  <si>
    <t>40 м3</t>
  </si>
  <si>
    <t>80 м3</t>
  </si>
  <si>
    <t xml:space="preserve">Асфальтовая крошка </t>
  </si>
  <si>
    <t>План</t>
  </si>
  <si>
    <t>Перенос с 2024 сумма 272 000 руб. плюс перенос с 2023 г. 198 000 руб.</t>
  </si>
  <si>
    <t>Общая сумма переноса составляет 470 тыс.руб.</t>
  </si>
  <si>
    <t>рублей</t>
  </si>
  <si>
    <t>необходимости (глубинный насос приобретен в 2024 году)</t>
  </si>
  <si>
    <t>ФОТ не меняется, за исключением того, что зп дворника с начала года 18,0</t>
  </si>
  <si>
    <t>Фонд оплаты труда был изменен в 2024 году</t>
  </si>
  <si>
    <t>Налог на землю (ЗОП) за 2025 год (авансовые платежи)</t>
  </si>
  <si>
    <t>Площадь ЗОП 46610 м2</t>
  </si>
  <si>
    <t xml:space="preserve">Раздел 9. </t>
  </si>
  <si>
    <t>Непредвиденные расходы</t>
  </si>
  <si>
    <t>Раздел 10.</t>
  </si>
  <si>
    <t>Резервный фонд.</t>
  </si>
  <si>
    <t>п.8.6</t>
  </si>
  <si>
    <t xml:space="preserve">Мероприятия по очистке леса и переработке веток </t>
  </si>
  <si>
    <t>Работы производить два раза в год - в мае-июне, в октябре</t>
  </si>
  <si>
    <t>п.8.10.</t>
  </si>
  <si>
    <t>Услуги удаленной диспетчеризации (шлагбаумы)</t>
  </si>
  <si>
    <t>(9685 х 12 месяцев)</t>
  </si>
  <si>
    <t>200 м</t>
  </si>
  <si>
    <t>3,3 м</t>
  </si>
  <si>
    <t>200х3,3х0,05</t>
  </si>
  <si>
    <t>улицы, на старых дачах част.</t>
  </si>
  <si>
    <t>35 м3</t>
  </si>
  <si>
    <t xml:space="preserve">ямочный ремонт </t>
  </si>
  <si>
    <t>до 40 м2</t>
  </si>
  <si>
    <t>асфальтовая крошка</t>
  </si>
  <si>
    <t>(площадь до 660 м2)</t>
  </si>
  <si>
    <t>(общ.площадь до 700 м2)</t>
  </si>
  <si>
    <t>Ремонт других улиц:</t>
  </si>
  <si>
    <t>25 м3</t>
  </si>
  <si>
    <t>п.8.4</t>
  </si>
  <si>
    <t>Интернет в СНТ</t>
  </si>
  <si>
    <t>2300 х 12 =</t>
  </si>
  <si>
    <t>интернет для шлагбаумов</t>
  </si>
  <si>
    <t>в правлении</t>
  </si>
  <si>
    <t>100х12</t>
  </si>
  <si>
    <t>Кадастровая стоимость ЗОП</t>
  </si>
  <si>
    <t>Расчет налога на ЗОП</t>
  </si>
  <si>
    <t>Прочие хозяйственные расходы</t>
  </si>
  <si>
    <t>38 572 571,6 руб. (827,56 руб./м2)</t>
  </si>
  <si>
    <t>38572571,6 х 0,2% = 77146</t>
  </si>
  <si>
    <t xml:space="preserve">Установка (замена) люка </t>
  </si>
  <si>
    <t>Запланировано 100000 руб.</t>
  </si>
  <si>
    <t>Раздел 2.</t>
  </si>
  <si>
    <t>Электроснабжение и содержание объектов СНТ</t>
  </si>
  <si>
    <t>2.1.</t>
  </si>
  <si>
    <t>Расход электричества на объекты СНТ (без учета скважины)</t>
  </si>
  <si>
    <t xml:space="preserve">После года эксплуатации будут данные, по которым будет выполнен расчет </t>
  </si>
  <si>
    <r>
      <t xml:space="preserve">Закладываем сумму </t>
    </r>
    <r>
      <rPr>
        <b/>
        <sz val="11"/>
        <color theme="1"/>
        <rFont val="Calibri"/>
        <family val="2"/>
        <charset val="204"/>
        <scheme val="minor"/>
      </rPr>
      <t>ориентировочно,</t>
    </r>
    <r>
      <rPr>
        <sz val="11"/>
        <color theme="1"/>
        <rFont val="Calibri"/>
        <family val="2"/>
        <scheme val="minor"/>
      </rPr>
      <t xml:space="preserve"> т.к. нет данных по потреблению уличного </t>
    </r>
  </si>
  <si>
    <t>200 000 руб.</t>
  </si>
  <si>
    <t>освещения согласно показаний отдельного счетчика. (было отключено)</t>
  </si>
  <si>
    <t xml:space="preserve">2.2. </t>
  </si>
  <si>
    <t xml:space="preserve">Расходные материалы (светильники, лампы, фотореле), внеплановый </t>
  </si>
  <si>
    <t>ремонт (материалы)</t>
  </si>
  <si>
    <t>В декабре произведена закупка 40 шт. светильниковов светодиодных на сумму</t>
  </si>
  <si>
    <t>36807,60 руб. Эта закупка сделана из средств 2025 г. для замены старых светильников.</t>
  </si>
  <si>
    <t>Заложено в общем на этот подраздел 45 000 руб.</t>
  </si>
  <si>
    <t>Раздел 3.</t>
  </si>
  <si>
    <t>уже израсходовано 45 тыс.руб. (Сумму уменьшили с учетом бесснежной зимы)</t>
  </si>
  <si>
    <t>Водоснабжение.</t>
  </si>
  <si>
    <t xml:space="preserve">3.1. </t>
  </si>
  <si>
    <t>3.2.</t>
  </si>
  <si>
    <t>Расход электроэнергии для глубинного насоса (ориентировочно)</t>
  </si>
  <si>
    <t>3.3.</t>
  </si>
  <si>
    <t>Резерв на аварийные ситуации и обслуживание водопровода (материалы)</t>
  </si>
  <si>
    <t>Сумма 95 000 руб.</t>
  </si>
  <si>
    <t>3.4.</t>
  </si>
  <si>
    <t>Устройство задвижек на всех линиях</t>
  </si>
  <si>
    <t>остаток из сметы 2021</t>
  </si>
  <si>
    <t>30000=</t>
  </si>
  <si>
    <t>п.8.11</t>
  </si>
  <si>
    <t>Завершение работ по постановке на кадастровый учет ЗОП</t>
  </si>
  <si>
    <t>Завершение работ с выносом границ в натуре, оформление межевого плана</t>
  </si>
  <si>
    <t>Сумма</t>
  </si>
  <si>
    <r>
      <t xml:space="preserve">140000 рублей </t>
    </r>
    <r>
      <rPr>
        <sz val="11"/>
        <color theme="1"/>
        <rFont val="Calibri"/>
        <family val="2"/>
        <charset val="204"/>
        <scheme val="minor"/>
      </rPr>
      <t>(согласно договора от 2017 с дополнениями от 01.10.2024)</t>
    </r>
  </si>
  <si>
    <t>Председатель СНТ "Лесная поляна"</t>
  </si>
  <si>
    <t>Россолова Т.П.</t>
  </si>
  <si>
    <r>
      <t xml:space="preserve">Заложено в смете </t>
    </r>
    <r>
      <rPr>
        <b/>
        <sz val="11"/>
        <color theme="1"/>
        <rFont val="Calibri"/>
        <family val="2"/>
        <charset val="204"/>
        <scheme val="minor"/>
      </rPr>
      <t>245 000 рублей</t>
    </r>
  </si>
  <si>
    <t>Сумма  40000 руб. (без изменений)</t>
  </si>
  <si>
    <t>Сумма 30 000 руб.</t>
  </si>
  <si>
    <r>
      <t xml:space="preserve">Заложена сумма по разделу 3 сметы    </t>
    </r>
    <r>
      <rPr>
        <b/>
        <sz val="11"/>
        <color theme="1"/>
        <rFont val="Calibri"/>
        <family val="2"/>
        <charset val="204"/>
        <scheme val="minor"/>
      </rPr>
      <t xml:space="preserve"> 165000 руб</t>
    </r>
  </si>
  <si>
    <r>
      <t xml:space="preserve">Запланировано на год </t>
    </r>
    <r>
      <rPr>
        <b/>
        <sz val="11"/>
        <color theme="1"/>
        <rFont val="Calibri"/>
        <family val="2"/>
        <charset val="204"/>
        <scheme val="minor"/>
      </rPr>
      <t>125 000 руб</t>
    </r>
    <r>
      <rPr>
        <sz val="11"/>
        <color theme="1"/>
        <rFont val="Calibri"/>
        <family val="2"/>
        <scheme val="minor"/>
      </rPr>
      <t xml:space="preserve">.с учетом того, что в январе- марте 2024   </t>
    </r>
  </si>
  <si>
    <t>С учетом плановой суммы 2025 г. произвести работы на 550 тыс.руб.</t>
  </si>
  <si>
    <r>
      <t xml:space="preserve">Общая сумма прочих хозяйстенных расходов планируется </t>
    </r>
    <r>
      <rPr>
        <b/>
        <sz val="11"/>
        <color theme="1"/>
        <rFont val="Calibri"/>
        <family val="2"/>
        <charset val="204"/>
        <scheme val="minor"/>
      </rPr>
      <t>529 220 руб.</t>
    </r>
  </si>
  <si>
    <t>(два раза в год) с очисткой кюветов от веток</t>
  </si>
  <si>
    <t>п.8.2.</t>
  </si>
  <si>
    <t>п.8.3.</t>
  </si>
  <si>
    <t>Водный налог.</t>
  </si>
  <si>
    <t>Расчет производится от количества потребленной воды</t>
  </si>
  <si>
    <t>Выполнение работ по договору ГПХ</t>
  </si>
  <si>
    <t>Расход на окашивание периметра всей территории СНТ (3 р.за сезон)</t>
  </si>
  <si>
    <t>п.8.5</t>
  </si>
  <si>
    <t>Противопожарные принадлежности</t>
  </si>
  <si>
    <t>Сделать ящик с песком, обновить пожарные щиты, огнетушители</t>
  </si>
  <si>
    <t>п.8.8</t>
  </si>
  <si>
    <t>п.8.7</t>
  </si>
  <si>
    <t>п.8.9</t>
  </si>
  <si>
    <t>Разовые услуги</t>
  </si>
  <si>
    <t>Планируемая сумма 40000 руб.</t>
  </si>
  <si>
    <t>Планируемая сумм 28000 руб.</t>
  </si>
  <si>
    <t>Общая планируемая сумма по этому пункту  40000 рублей</t>
  </si>
  <si>
    <t>Планируемая сумма 15000 руб.</t>
  </si>
  <si>
    <t>15000 руб.</t>
  </si>
  <si>
    <t>Услуги банка</t>
  </si>
  <si>
    <t>Плановая сумма 30000 рублей</t>
  </si>
  <si>
    <t>Канцтовары, содержание орг.техники, сайт</t>
  </si>
  <si>
    <t>Плановая сумма 35000 рублей</t>
  </si>
  <si>
    <t>Ежегодный анализ воды из скважины и из колодца</t>
  </si>
  <si>
    <t>Плановая сумма 40000 рублей</t>
  </si>
  <si>
    <t>Расчет целевых взносов</t>
  </si>
  <si>
    <t xml:space="preserve">Замена бочки - накопительной емкости для водопровода </t>
  </si>
  <si>
    <t>В смете запланирована сумма 470 000 руб.</t>
  </si>
  <si>
    <t>Исполнение сметы расходов, составленной по ФЭО</t>
  </si>
  <si>
    <t xml:space="preserve">Израсходованная сумма  </t>
  </si>
  <si>
    <t>рублей.</t>
  </si>
  <si>
    <t>Ремонт дороги их плит, дороги до ворот и от</t>
  </si>
  <si>
    <t>ворот.</t>
  </si>
  <si>
    <t>(См."Факт.смета на вып-е работ по содержанию дорог</t>
  </si>
  <si>
    <t>3-й этап.</t>
  </si>
  <si>
    <t>Ямочный ремонт дорог</t>
  </si>
  <si>
    <t>Дата производства работ 28.06.2025</t>
  </si>
  <si>
    <t>Дата производства работ 23.05.2025 и 17.06.2025</t>
  </si>
  <si>
    <t>Дата производства работ 04.09.2025</t>
  </si>
  <si>
    <t xml:space="preserve">Фактические расходы по этой статье </t>
  </si>
  <si>
    <t>Переработка веток после урагана</t>
  </si>
  <si>
    <t>Общая сумма расходов по статье "Содержание дорог"</t>
  </si>
  <si>
    <t xml:space="preserve">Электроснабжение и содержание объектов </t>
  </si>
  <si>
    <t>СНТ</t>
  </si>
  <si>
    <t>Расход электричества на объекты СНТ</t>
  </si>
  <si>
    <t>(без учета скважины)</t>
  </si>
  <si>
    <t>Фактически расход в кВтах объектов СНТ</t>
  </si>
  <si>
    <t>Т1 - 13793 кВт, Т2 - 17917 кВт (без учета скважины)</t>
  </si>
  <si>
    <t xml:space="preserve">Сумма </t>
  </si>
  <si>
    <t>Шлагбаумы (Ш1- Ш4): Т1 - 651 кВт, Т2 - 456 кВт.</t>
  </si>
  <si>
    <t>3500 руб.доначисл 2024 г.</t>
  </si>
  <si>
    <t>8229,9 р.</t>
  </si>
  <si>
    <t>215272,68 руб.</t>
  </si>
  <si>
    <t xml:space="preserve">    Общая сумма </t>
  </si>
  <si>
    <t>2.2.</t>
  </si>
  <si>
    <t>Расходные материалы (светильники, крепежи,</t>
  </si>
  <si>
    <t>проколы)</t>
  </si>
  <si>
    <t>Установка светильников (замена, новые)</t>
  </si>
  <si>
    <t>28 штук</t>
  </si>
  <si>
    <t xml:space="preserve">На общую сумму </t>
  </si>
  <si>
    <t>Ремонтные материалы и работа по договору запуск насоса, включ-е воды.</t>
  </si>
  <si>
    <t>Материалы на сумму 5470=, ГПХ - 29885,7.</t>
  </si>
  <si>
    <t>Общая израсходованная  сумма</t>
  </si>
  <si>
    <t>Расход электроэнергии в кВтах: Т1 -7366, Т2 -</t>
  </si>
  <si>
    <t>1937. Сумма - 78710=. (Дождливое лето).</t>
  </si>
  <si>
    <t>ГПХ на ремонт бочки (сварные работы) составил</t>
  </si>
  <si>
    <t>40345,50 рублей</t>
  </si>
  <si>
    <r>
      <t xml:space="preserve">Общая сумма расходов по разделу  - </t>
    </r>
    <r>
      <rPr>
        <b/>
        <sz val="12"/>
        <color theme="1"/>
        <rFont val="Calibri"/>
        <family val="2"/>
        <charset val="204"/>
        <scheme val="minor"/>
      </rPr>
      <t xml:space="preserve"> 154411,20</t>
    </r>
    <r>
      <rPr>
        <sz val="11"/>
        <color theme="1"/>
        <rFont val="Calibri"/>
        <family val="2"/>
        <scheme val="minor"/>
      </rPr>
      <t xml:space="preserve"> рублей</t>
    </r>
  </si>
  <si>
    <t>Не было расхода по данному пункту.</t>
  </si>
  <si>
    <t>Очистка дорог от снега. Мех.уборка</t>
  </si>
  <si>
    <t>Запланированная сумма была израсходована полностью.</t>
  </si>
  <si>
    <t>Все начисления и выплаты заработной платы произведены</t>
  </si>
  <si>
    <t>согласно штатного расписания, а также полностью начисл.</t>
  </si>
  <si>
    <t>и оплачены страховые взносы от ФОТ.</t>
  </si>
  <si>
    <t xml:space="preserve">Израсходованная сумма составила </t>
  </si>
  <si>
    <t>Налог на землю (ЗОП) за 2025 год (ав.платежи)</t>
  </si>
  <si>
    <t>Все авансовые платежи и начисления были произведены в</t>
  </si>
  <si>
    <t>полном объеме и в срок.</t>
  </si>
  <si>
    <t xml:space="preserve">Сумма расхода составила </t>
  </si>
  <si>
    <t>Объем вывезенного мусора составил 805,4 м3 на сумму:</t>
  </si>
  <si>
    <t>978247,29 рублей. Такой показатель достигнут за счет того,</t>
  </si>
  <si>
    <t xml:space="preserve">что организовывалась переработка веток, что значительно </t>
  </si>
  <si>
    <t>сократило объем вывозимого мусора и позволило хоздвор</t>
  </si>
  <si>
    <t>содержать в чистоте. Эта сумма могла быть еще меньше.</t>
  </si>
  <si>
    <t>Из суммы 978247, 29  40000 рублей израсходовано на сбор</t>
  </si>
  <si>
    <t>и вывоз растительных отходов, которые складировали на</t>
  </si>
  <si>
    <t>землю в нарушение всех правил. (16000 - найм погрузчика)</t>
  </si>
  <si>
    <t>Внеплановые переработки веток 2 смены после субботн-в</t>
  </si>
  <si>
    <t>75000 рублей также отнесено на эту статью расхода.</t>
  </si>
  <si>
    <r>
      <t>Всего расход составил</t>
    </r>
    <r>
      <rPr>
        <b/>
        <sz val="12"/>
        <color theme="1"/>
        <rFont val="Calibri"/>
        <family val="2"/>
        <charset val="204"/>
        <scheme val="minor"/>
      </rPr>
      <t xml:space="preserve"> 1 053 247,29</t>
    </r>
    <r>
      <rPr>
        <sz val="11"/>
        <color theme="1"/>
        <rFont val="Calibri"/>
        <family val="2"/>
        <scheme val="minor"/>
      </rPr>
      <t xml:space="preserve"> рублей.</t>
    </r>
  </si>
  <si>
    <t>Бесснежная зима январь- февраль, а также отсутствие</t>
  </si>
  <si>
    <t>снега в декабре 2025 года позволило сократить расходы.</t>
  </si>
  <si>
    <t>Работы по установке ограждения произведены на сумму</t>
  </si>
  <si>
    <t>За счет средств пред.лет 470 тыс.руб.(2 тыс в 2024 и 468 т.р.</t>
  </si>
  <si>
    <r>
      <t xml:space="preserve">в 2025), за счет средств сметы 2025 - </t>
    </r>
    <r>
      <rPr>
        <b/>
        <sz val="12"/>
        <color theme="1"/>
        <rFont val="Calibri"/>
        <family val="2"/>
        <charset val="204"/>
        <scheme val="minor"/>
      </rPr>
      <t>104 952,80</t>
    </r>
    <r>
      <rPr>
        <sz val="11"/>
        <color theme="1"/>
        <rFont val="Calibri"/>
        <family val="2"/>
        <scheme val="minor"/>
      </rPr>
      <t xml:space="preserve"> рублей </t>
    </r>
  </si>
  <si>
    <t>от факт.использования воды</t>
  </si>
  <si>
    <t>Начислено и уплачено</t>
  </si>
  <si>
    <r>
      <rPr>
        <b/>
        <sz val="12"/>
        <color theme="1"/>
        <rFont val="Calibri"/>
        <family val="2"/>
        <charset val="204"/>
        <scheme val="minor"/>
      </rPr>
      <t>18 421</t>
    </r>
    <r>
      <rPr>
        <sz val="11"/>
        <color theme="1"/>
        <rFont val="Calibri"/>
        <family val="2"/>
        <scheme val="minor"/>
      </rPr>
      <t xml:space="preserve"> рублей</t>
    </r>
  </si>
  <si>
    <t>ГПХ на сумму 41840,5 рублей с учетом налогов.</t>
  </si>
  <si>
    <r>
      <t xml:space="preserve">материалы на сумму 14955,13. Общая сумма - </t>
    </r>
    <r>
      <rPr>
        <b/>
        <sz val="12"/>
        <color theme="1"/>
        <rFont val="Calibri"/>
        <family val="2"/>
        <charset val="204"/>
        <scheme val="minor"/>
      </rPr>
      <t>56 795,63</t>
    </r>
    <r>
      <rPr>
        <sz val="11"/>
        <color theme="1"/>
        <rFont val="Calibri"/>
        <family val="2"/>
        <scheme val="minor"/>
      </rPr>
      <t>.</t>
    </r>
  </si>
  <si>
    <t>Интернет в СНТ, ЭДО, сдача отчетности в ФНС.</t>
  </si>
  <si>
    <t>26900= = интернет, сдача отчетности - 2646,56 рублей.</t>
  </si>
  <si>
    <r>
      <t xml:space="preserve">Общая сумма расхода - </t>
    </r>
    <r>
      <rPr>
        <b/>
        <sz val="12"/>
        <color theme="1"/>
        <rFont val="Calibri"/>
        <family val="2"/>
        <charset val="204"/>
        <scheme val="minor"/>
      </rPr>
      <t>29 546,56</t>
    </r>
    <r>
      <rPr>
        <b/>
        <sz val="11"/>
        <color theme="1"/>
        <rFont val="Calibri"/>
        <family val="2"/>
        <charset val="204"/>
        <scheme val="minor"/>
      </rPr>
      <t xml:space="preserve"> рублей.</t>
    </r>
  </si>
  <si>
    <t>Отремонтирован ящик с песком и част.окрашено</t>
  </si>
  <si>
    <t>ПП принадлежности. Сумма расходов с учетом материалов</t>
  </si>
  <si>
    <r>
      <rPr>
        <b/>
        <sz val="12"/>
        <color theme="1"/>
        <rFont val="Calibri"/>
        <family val="2"/>
        <charset val="204"/>
        <scheme val="minor"/>
      </rPr>
      <t xml:space="preserve">10 450 </t>
    </r>
    <r>
      <rPr>
        <b/>
        <sz val="11"/>
        <color theme="1"/>
        <rFont val="Calibri"/>
        <family val="2"/>
        <charset val="204"/>
        <scheme val="minor"/>
      </rPr>
      <t>рублей.</t>
    </r>
  </si>
  <si>
    <t>Две плановые переработки веток на сумму -</t>
  </si>
  <si>
    <t>75000 рублей, ГПХ  - 22413,3 (с учетом налогов).</t>
  </si>
  <si>
    <t>Общая сумма затрат - 97 413,3 рублей.</t>
  </si>
  <si>
    <t>Банковские услуги по ведению счета</t>
  </si>
  <si>
    <r>
      <t xml:space="preserve">Израсходована сумма согласно плану - </t>
    </r>
    <r>
      <rPr>
        <b/>
        <sz val="12"/>
        <color theme="1"/>
        <rFont val="Calibri"/>
        <family val="2"/>
        <charset val="204"/>
        <scheme val="minor"/>
      </rPr>
      <t>116 220</t>
    </r>
    <r>
      <rPr>
        <sz val="11"/>
        <color theme="1"/>
        <rFont val="Calibri"/>
        <family val="2"/>
        <scheme val="minor"/>
      </rPr>
      <t xml:space="preserve"> рублей</t>
    </r>
  </si>
  <si>
    <t>Затраты на канц.товары составили 9918 рублей,</t>
  </si>
  <si>
    <r>
      <t xml:space="preserve">Сайт (восстан.домена)- 14000. Общая сумма </t>
    </r>
    <r>
      <rPr>
        <b/>
        <sz val="12"/>
        <color theme="1"/>
        <rFont val="Calibri"/>
        <family val="2"/>
        <charset val="204"/>
        <scheme val="minor"/>
      </rPr>
      <t>23 918</t>
    </r>
    <r>
      <rPr>
        <sz val="11"/>
        <color theme="1"/>
        <rFont val="Calibri"/>
        <family val="2"/>
        <scheme val="minor"/>
      </rPr>
      <t xml:space="preserve"> рублей.</t>
    </r>
  </si>
  <si>
    <t xml:space="preserve">Анализ из скважины и колодца произведен,  </t>
  </si>
  <si>
    <r>
      <t xml:space="preserve">затраты составили </t>
    </r>
    <r>
      <rPr>
        <b/>
        <sz val="12"/>
        <color theme="1"/>
        <rFont val="Calibri"/>
        <family val="2"/>
        <charset val="204"/>
        <scheme val="minor"/>
      </rPr>
      <t>34 450,50</t>
    </r>
    <r>
      <rPr>
        <sz val="11"/>
        <color theme="1"/>
        <rFont val="Calibri"/>
        <family val="2"/>
        <scheme val="minor"/>
      </rPr>
      <t xml:space="preserve"> рублей.</t>
    </r>
  </si>
  <si>
    <t>В разовые услуги включили затраты на: содерж-е</t>
  </si>
  <si>
    <t>хоздвора - 11022, сиденье для качелей на детск.пл. - 2619=,</t>
  </si>
  <si>
    <r>
      <t xml:space="preserve">штрафы,пени - 11002,19. Общая сумма - </t>
    </r>
    <r>
      <rPr>
        <b/>
        <sz val="12"/>
        <color theme="1"/>
        <rFont val="Calibri"/>
        <family val="2"/>
        <charset val="204"/>
        <scheme val="minor"/>
      </rPr>
      <t>24 643,19</t>
    </r>
    <r>
      <rPr>
        <sz val="11"/>
        <color theme="1"/>
        <rFont val="Calibri"/>
        <family val="2"/>
        <charset val="204"/>
        <scheme val="minor"/>
      </rPr>
      <t>.</t>
    </r>
  </si>
  <si>
    <r>
      <t xml:space="preserve">Общая сумма прочих хоз.расходов по факту - </t>
    </r>
    <r>
      <rPr>
        <b/>
        <u/>
        <sz val="12"/>
        <color theme="1"/>
        <rFont val="Calibri"/>
        <family val="2"/>
        <scheme val="minor"/>
      </rPr>
      <t>534 362,68</t>
    </r>
    <r>
      <rPr>
        <u/>
        <sz val="11"/>
        <color theme="1"/>
        <rFont val="Calibri"/>
        <family val="2"/>
        <scheme val="minor"/>
      </rPr>
      <t xml:space="preserve"> .</t>
    </r>
  </si>
  <si>
    <t>Насос в 2025 году мы не меняли. За счет непредв-х выполн.</t>
  </si>
  <si>
    <t>установку видеонаблюдения на площади в разных направл.</t>
  </si>
  <si>
    <t>Приобретение лестницы 29927=, затраты на замену бочки</t>
  </si>
  <si>
    <t xml:space="preserve">Общая плановая сумма </t>
  </si>
  <si>
    <t xml:space="preserve">Общая израсходованная сумма </t>
  </si>
  <si>
    <t>Финансово-экономические обоснования по всем разделам сметы и исполнение сметы расходов</t>
  </si>
  <si>
    <r>
      <rPr>
        <b/>
        <sz val="11"/>
        <color theme="1"/>
        <rFont val="Calibri"/>
        <family val="2"/>
        <charset val="204"/>
        <scheme val="minor"/>
      </rPr>
      <t>572 952,80</t>
    </r>
    <r>
      <rPr>
        <sz val="11"/>
        <color theme="1"/>
        <rFont val="Calibri"/>
        <family val="2"/>
        <scheme val="minor"/>
      </rPr>
      <t xml:space="preserve"> рублей, ограждение установлено 120 и 283 п.м.</t>
    </r>
  </si>
  <si>
    <r>
      <t xml:space="preserve">ГПХ - 89700=(работы). Общая сумма - </t>
    </r>
    <r>
      <rPr>
        <b/>
        <sz val="12"/>
        <color theme="1"/>
        <rFont val="Calibri"/>
        <family val="2"/>
        <charset val="204"/>
        <scheme val="minor"/>
      </rPr>
      <t>119 627</t>
    </r>
    <r>
      <rPr>
        <sz val="11"/>
        <color theme="1"/>
        <rFont val="Calibri"/>
        <family val="2"/>
        <scheme val="minor"/>
      </rPr>
      <t xml:space="preserve"> рублей.</t>
    </r>
  </si>
  <si>
    <r>
      <t xml:space="preserve">Общ.расход сост-л </t>
    </r>
    <r>
      <rPr>
        <b/>
        <sz val="12"/>
        <color theme="1"/>
        <rFont val="Calibri"/>
        <family val="2"/>
        <charset val="204"/>
        <scheme val="minor"/>
      </rPr>
      <t>91 950</t>
    </r>
    <r>
      <rPr>
        <sz val="11"/>
        <color theme="1"/>
        <rFont val="Calibri"/>
        <family val="2"/>
        <scheme val="minor"/>
      </rPr>
      <t xml:space="preserve"> рублей (45000+46000(дек.)+950)</t>
    </r>
  </si>
  <si>
    <t>46526,67, содержание шлагбаумов - 34208=, ликв-ция после-</t>
  </si>
  <si>
    <r>
      <t xml:space="preserve">дствий урагана - 13447,2. Общая сумма составила </t>
    </r>
    <r>
      <rPr>
        <b/>
        <sz val="11"/>
        <color theme="1"/>
        <rFont val="Calibri"/>
        <family val="2"/>
        <charset val="204"/>
        <scheme val="minor"/>
      </rPr>
      <t>96 035,87</t>
    </r>
    <r>
      <rPr>
        <sz val="11"/>
        <color theme="1"/>
        <rFont val="Calibri"/>
        <family val="2"/>
        <scheme val="minor"/>
      </rPr>
      <t>.</t>
    </r>
  </si>
  <si>
    <t>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</si>
</sst>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u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/>
    <xf numFmtId="164" fontId="10" fillId="0" borderId="0" applyFont="0" applyFill="0" applyBorder="0" applyAlignment="0" applyProtection="0"/>
  </cellStyleXfs>
  <cellXfs count="53">
    <xf numFmtId="0" fontId="0" fillId="0" borderId="0" xfId="0"/>
    <xf numFmtId="0" fontId="7" fillId="0" borderId="0" xfId="0" applyFont="1"/>
    <xf numFmtId="0" fontId="6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0" xfId="0" applyFont="1"/>
    <xf numFmtId="0" fontId="9" fillId="0" borderId="0" xfId="0" applyFont="1"/>
    <xf numFmtId="0" fontId="11" fillId="0" borderId="1" xfId="1" applyFont="1" applyBorder="1" applyAlignment="1">
      <alignment horizontal="center" vertical="center" wrapText="1"/>
    </xf>
    <xf numFmtId="164" fontId="12" fillId="0" borderId="1" xfId="2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64" fontId="11" fillId="0" borderId="1" xfId="2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left" vertical="center" wrapText="1"/>
    </xf>
    <xf numFmtId="164" fontId="13" fillId="0" borderId="1" xfId="2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vertical="center" wrapText="1"/>
    </xf>
    <xf numFmtId="49" fontId="13" fillId="0" borderId="7" xfId="1" applyNumberFormat="1" applyFont="1" applyBorder="1" applyAlignment="1">
      <alignment horizontal="left" vertical="center" wrapText="1"/>
    </xf>
    <xf numFmtId="164" fontId="13" fillId="0" borderId="11" xfId="2" applyFont="1" applyBorder="1" applyAlignment="1">
      <alignment horizontal="center" vertical="center" wrapText="1"/>
    </xf>
    <xf numFmtId="0" fontId="0" fillId="0" borderId="12" xfId="0" applyBorder="1"/>
    <xf numFmtId="0" fontId="8" fillId="0" borderId="12" xfId="0" applyFont="1" applyBorder="1"/>
    <xf numFmtId="3" fontId="14" fillId="0" borderId="0" xfId="0" applyNumberFormat="1" applyFont="1"/>
    <xf numFmtId="0" fontId="15" fillId="0" borderId="0" xfId="0" applyFont="1"/>
    <xf numFmtId="0" fontId="5" fillId="0" borderId="0" xfId="0" applyFont="1"/>
    <xf numFmtId="3" fontId="6" fillId="0" borderId="0" xfId="0" applyNumberFormat="1" applyFont="1"/>
    <xf numFmtId="0" fontId="0" fillId="0" borderId="0" xfId="0" applyBorder="1"/>
    <xf numFmtId="0" fontId="6" fillId="0" borderId="0" xfId="0" applyFont="1" applyBorder="1"/>
    <xf numFmtId="0" fontId="7" fillId="0" borderId="0" xfId="0" applyFont="1" applyBorder="1"/>
    <xf numFmtId="0" fontId="0" fillId="0" borderId="0" xfId="0" applyFill="1" applyBorder="1"/>
    <xf numFmtId="0" fontId="4" fillId="0" borderId="0" xfId="0" applyFont="1"/>
    <xf numFmtId="0" fontId="0" fillId="0" borderId="13" xfId="0" applyBorder="1"/>
    <xf numFmtId="0" fontId="0" fillId="0" borderId="14" xfId="0" applyBorder="1"/>
    <xf numFmtId="2" fontId="7" fillId="0" borderId="0" xfId="0" applyNumberFormat="1" applyFont="1"/>
    <xf numFmtId="0" fontId="0" fillId="0" borderId="15" xfId="0" applyBorder="1"/>
    <xf numFmtId="2" fontId="0" fillId="0" borderId="0" xfId="0" applyNumberFormat="1"/>
    <xf numFmtId="0" fontId="6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3" fontId="7" fillId="0" borderId="0" xfId="0" applyNumberFormat="1" applyFont="1"/>
    <xf numFmtId="0" fontId="3" fillId="0" borderId="0" xfId="0" applyFont="1"/>
    <xf numFmtId="4" fontId="7" fillId="0" borderId="0" xfId="0" applyNumberFormat="1" applyFont="1"/>
    <xf numFmtId="0" fontId="16" fillId="0" borderId="0" xfId="0" applyFont="1"/>
    <xf numFmtId="0" fontId="7" fillId="0" borderId="0" xfId="0" applyFont="1" applyFill="1" applyBorder="1"/>
    <xf numFmtId="0" fontId="2" fillId="0" borderId="0" xfId="0" applyFont="1"/>
    <xf numFmtId="0" fontId="11" fillId="0" borderId="1" xfId="1" applyFont="1" applyBorder="1" applyAlignment="1">
      <alignment horizontal="left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tabSelected="1" workbookViewId="0">
      <selection activeCell="B2" sqref="B2"/>
    </sheetView>
  </sheetViews>
  <sheetFormatPr defaultRowHeight="14.5" x14ac:dyDescent="0.35"/>
  <cols>
    <col min="1" max="1" width="2.36328125" customWidth="1"/>
    <col min="2" max="2" width="8.7265625" customWidth="1"/>
    <col min="5" max="5" width="8" customWidth="1"/>
    <col min="6" max="6" width="10.36328125" customWidth="1"/>
    <col min="7" max="7" width="8.81640625" bestFit="1" customWidth="1"/>
    <col min="8" max="8" width="11.26953125" bestFit="1" customWidth="1"/>
    <col min="9" max="9" width="10.90625" customWidth="1"/>
    <col min="11" max="11" width="9.453125" bestFit="1" customWidth="1"/>
    <col min="13" max="13" width="10.08984375" bestFit="1" customWidth="1"/>
    <col min="14" max="14" width="15.1796875" customWidth="1"/>
  </cols>
  <sheetData>
    <row r="1" spans="1:14" ht="18.5" x14ac:dyDescent="0.45">
      <c r="A1" s="20" t="s">
        <v>278</v>
      </c>
    </row>
    <row r="2" spans="1:14" x14ac:dyDescent="0.35">
      <c r="B2" s="2" t="s">
        <v>284</v>
      </c>
      <c r="I2" s="28"/>
      <c r="J2" s="6" t="s">
        <v>182</v>
      </c>
    </row>
    <row r="3" spans="1:14" ht="15.5" x14ac:dyDescent="0.35">
      <c r="B3" s="2" t="s">
        <v>0</v>
      </c>
      <c r="C3" s="1" t="s">
        <v>1</v>
      </c>
      <c r="I3" s="28"/>
      <c r="J3" s="2" t="s">
        <v>0</v>
      </c>
      <c r="K3" s="1" t="s">
        <v>1</v>
      </c>
    </row>
    <row r="4" spans="1:14" x14ac:dyDescent="0.35">
      <c r="B4" s="2" t="s">
        <v>181</v>
      </c>
      <c r="I4" s="28"/>
      <c r="J4" t="s">
        <v>187</v>
      </c>
    </row>
    <row r="5" spans="1:14" x14ac:dyDescent="0.35">
      <c r="B5" t="s">
        <v>2</v>
      </c>
      <c r="C5" t="s">
        <v>3</v>
      </c>
      <c r="I5" s="28"/>
      <c r="J5" t="s">
        <v>2</v>
      </c>
      <c r="K5" t="s">
        <v>185</v>
      </c>
    </row>
    <row r="6" spans="1:14" x14ac:dyDescent="0.35">
      <c r="I6" s="28"/>
      <c r="K6" t="s">
        <v>186</v>
      </c>
    </row>
    <row r="7" spans="1:14" x14ac:dyDescent="0.35">
      <c r="B7" t="s">
        <v>4</v>
      </c>
      <c r="I7" s="28"/>
      <c r="M7" s="2"/>
    </row>
    <row r="8" spans="1:14" x14ac:dyDescent="0.35">
      <c r="B8" t="s">
        <v>68</v>
      </c>
      <c r="E8" t="s">
        <v>66</v>
      </c>
      <c r="F8">
        <f>40*2200</f>
        <v>88000</v>
      </c>
      <c r="I8" s="28"/>
      <c r="J8" t="s">
        <v>191</v>
      </c>
    </row>
    <row r="9" spans="1:14" x14ac:dyDescent="0.35">
      <c r="B9" t="s">
        <v>6</v>
      </c>
      <c r="E9" t="s">
        <v>7</v>
      </c>
      <c r="F9">
        <v>25000</v>
      </c>
      <c r="I9" s="28"/>
      <c r="J9" t="s">
        <v>183</v>
      </c>
      <c r="M9" s="2">
        <v>181500</v>
      </c>
      <c r="N9" t="s">
        <v>184</v>
      </c>
    </row>
    <row r="10" spans="1:14" x14ac:dyDescent="0.35">
      <c r="B10" t="s">
        <v>8</v>
      </c>
      <c r="E10" t="s">
        <v>7</v>
      </c>
      <c r="F10">
        <v>5000</v>
      </c>
      <c r="I10" s="28"/>
    </row>
    <row r="11" spans="1:14" x14ac:dyDescent="0.35">
      <c r="B11" t="s">
        <v>111</v>
      </c>
      <c r="F11">
        <v>15000</v>
      </c>
      <c r="I11" s="28"/>
    </row>
    <row r="12" spans="1:14" ht="15.5" x14ac:dyDescent="0.35">
      <c r="B12" s="1" t="s">
        <v>9</v>
      </c>
      <c r="C12" t="s">
        <v>10</v>
      </c>
      <c r="F12" s="2">
        <f>SUM(F8:F11)</f>
        <v>133000</v>
      </c>
      <c r="H12" s="2"/>
      <c r="I12" s="28"/>
    </row>
    <row r="13" spans="1:14" x14ac:dyDescent="0.35">
      <c r="I13" s="28"/>
    </row>
    <row r="14" spans="1:14" x14ac:dyDescent="0.35">
      <c r="B14" t="s">
        <v>11</v>
      </c>
      <c r="C14" t="s">
        <v>12</v>
      </c>
      <c r="I14" s="28"/>
      <c r="J14" t="s">
        <v>11</v>
      </c>
      <c r="K14" t="s">
        <v>12</v>
      </c>
    </row>
    <row r="15" spans="1:14" x14ac:dyDescent="0.35">
      <c r="I15" s="28"/>
    </row>
    <row r="16" spans="1:14" x14ac:dyDescent="0.35">
      <c r="B16" t="s">
        <v>64</v>
      </c>
      <c r="I16" s="28"/>
      <c r="J16" t="s">
        <v>190</v>
      </c>
    </row>
    <row r="17" spans="2:14" x14ac:dyDescent="0.35">
      <c r="B17" t="s">
        <v>13</v>
      </c>
      <c r="D17" s="3" t="s">
        <v>14</v>
      </c>
      <c r="E17" t="s">
        <v>88</v>
      </c>
      <c r="F17" s="3" t="s">
        <v>15</v>
      </c>
      <c r="G17" t="s">
        <v>89</v>
      </c>
      <c r="I17" s="28"/>
      <c r="J17" t="s">
        <v>183</v>
      </c>
      <c r="M17" s="2">
        <v>174000</v>
      </c>
      <c r="N17" t="s">
        <v>184</v>
      </c>
    </row>
    <row r="18" spans="2:14" x14ac:dyDescent="0.35">
      <c r="D18" t="s">
        <v>16</v>
      </c>
      <c r="E18" t="s">
        <v>17</v>
      </c>
      <c r="F18" t="s">
        <v>96</v>
      </c>
      <c r="I18" s="28"/>
    </row>
    <row r="19" spans="2:14" x14ac:dyDescent="0.35">
      <c r="B19" t="s">
        <v>18</v>
      </c>
      <c r="E19" t="s">
        <v>90</v>
      </c>
      <c r="I19" s="28"/>
    </row>
    <row r="20" spans="2:14" x14ac:dyDescent="0.35">
      <c r="B20" t="s">
        <v>93</v>
      </c>
      <c r="D20" t="s">
        <v>94</v>
      </c>
      <c r="F20" t="s">
        <v>97</v>
      </c>
      <c r="I20" s="28"/>
    </row>
    <row r="21" spans="2:14" x14ac:dyDescent="0.35">
      <c r="B21" t="s">
        <v>95</v>
      </c>
      <c r="E21" t="s">
        <v>92</v>
      </c>
      <c r="I21" s="28"/>
    </row>
    <row r="22" spans="2:14" x14ac:dyDescent="0.35">
      <c r="B22" t="s">
        <v>98</v>
      </c>
      <c r="I22" s="28"/>
      <c r="J22" t="s">
        <v>188</v>
      </c>
      <c r="K22" t="s">
        <v>189</v>
      </c>
    </row>
    <row r="23" spans="2:14" x14ac:dyDescent="0.35">
      <c r="B23" t="s">
        <v>65</v>
      </c>
      <c r="E23" t="s">
        <v>99</v>
      </c>
      <c r="I23" s="28"/>
    </row>
    <row r="24" spans="2:14" x14ac:dyDescent="0.35">
      <c r="B24" t="s">
        <v>91</v>
      </c>
      <c r="E24" t="s">
        <v>5</v>
      </c>
      <c r="F24" t="s">
        <v>63</v>
      </c>
      <c r="I24" s="28"/>
      <c r="J24" t="s">
        <v>192</v>
      </c>
    </row>
    <row r="25" spans="2:14" x14ac:dyDescent="0.35">
      <c r="B25" t="s">
        <v>18</v>
      </c>
      <c r="E25" t="s">
        <v>19</v>
      </c>
      <c r="F25" s="2" t="s">
        <v>67</v>
      </c>
      <c r="I25" s="28"/>
      <c r="J25" t="s">
        <v>183</v>
      </c>
      <c r="M25" s="2">
        <v>74471.399999999994</v>
      </c>
      <c r="N25" t="s">
        <v>184</v>
      </c>
    </row>
    <row r="26" spans="2:14" x14ac:dyDescent="0.35">
      <c r="F26" s="2">
        <f>2200*80</f>
        <v>176000</v>
      </c>
      <c r="I26" s="28"/>
    </row>
    <row r="27" spans="2:14" x14ac:dyDescent="0.35">
      <c r="B27" t="s">
        <v>20</v>
      </c>
      <c r="I27" s="28"/>
      <c r="J27" t="s">
        <v>193</v>
      </c>
    </row>
    <row r="28" spans="2:14" x14ac:dyDescent="0.35">
      <c r="B28" t="s">
        <v>21</v>
      </c>
      <c r="D28" t="s">
        <v>22</v>
      </c>
      <c r="F28">
        <v>50000</v>
      </c>
      <c r="I28" s="28"/>
      <c r="M28" s="2">
        <v>429971.1</v>
      </c>
      <c r="N28" t="s">
        <v>184</v>
      </c>
    </row>
    <row r="29" spans="2:14" x14ac:dyDescent="0.35">
      <c r="B29" t="s">
        <v>23</v>
      </c>
      <c r="D29" t="s">
        <v>22</v>
      </c>
      <c r="F29">
        <v>40000</v>
      </c>
      <c r="I29" s="28"/>
      <c r="J29" t="s">
        <v>194</v>
      </c>
      <c r="N29" s="2">
        <v>37500</v>
      </c>
    </row>
    <row r="30" spans="2:14" x14ac:dyDescent="0.35">
      <c r="B30" t="s">
        <v>26</v>
      </c>
      <c r="F30" s="2">
        <f>F28+F29</f>
        <v>90000</v>
      </c>
      <c r="I30" s="28"/>
    </row>
    <row r="31" spans="2:14" x14ac:dyDescent="0.35">
      <c r="I31" s="28"/>
      <c r="J31" t="s">
        <v>195</v>
      </c>
    </row>
    <row r="32" spans="2:14" x14ac:dyDescent="0.35">
      <c r="B32" t="s">
        <v>24</v>
      </c>
      <c r="D32" t="s">
        <v>22</v>
      </c>
      <c r="F32" s="2">
        <v>70000</v>
      </c>
      <c r="I32" s="28"/>
    </row>
    <row r="33" spans="1:14" ht="15.5" x14ac:dyDescent="0.35">
      <c r="I33" s="28"/>
      <c r="M33" s="30">
        <f>M28+N29</f>
        <v>467471.1</v>
      </c>
      <c r="N33" t="s">
        <v>184</v>
      </c>
    </row>
    <row r="34" spans="1:14" x14ac:dyDescent="0.35">
      <c r="B34" t="s">
        <v>25</v>
      </c>
      <c r="F34" s="2">
        <f>F26+F30+F32</f>
        <v>336000</v>
      </c>
      <c r="H34" s="2"/>
      <c r="I34" s="28"/>
    </row>
    <row r="35" spans="1:14" x14ac:dyDescent="0.35">
      <c r="I35" s="28"/>
    </row>
    <row r="36" spans="1:14" x14ac:dyDescent="0.35">
      <c r="B36" s="6" t="s">
        <v>26</v>
      </c>
      <c r="C36" s="7" t="s">
        <v>59</v>
      </c>
      <c r="D36" s="7"/>
      <c r="E36" s="7"/>
      <c r="F36" s="6">
        <f>F34+F12</f>
        <v>469000</v>
      </c>
      <c r="H36" s="2"/>
      <c r="I36" s="28"/>
    </row>
    <row r="37" spans="1:14" ht="15" thickBot="1" x14ac:dyDescent="0.4">
      <c r="A37" s="17"/>
      <c r="B37" s="17"/>
      <c r="C37" s="17"/>
      <c r="D37" s="17"/>
      <c r="E37" s="17"/>
      <c r="F37" s="17"/>
      <c r="G37" s="17"/>
      <c r="H37" s="17"/>
      <c r="I37" s="29"/>
      <c r="J37" s="31"/>
      <c r="K37" s="17"/>
      <c r="L37" s="17"/>
      <c r="M37" s="17"/>
      <c r="N37" s="17"/>
    </row>
    <row r="38" spans="1:14" ht="15.5" x14ac:dyDescent="0.35">
      <c r="A38" s="23"/>
      <c r="B38" s="24" t="s">
        <v>113</v>
      </c>
      <c r="C38" s="25" t="s">
        <v>114</v>
      </c>
      <c r="D38" s="23"/>
      <c r="E38" s="23"/>
      <c r="F38" s="23"/>
      <c r="G38" s="23"/>
      <c r="H38" s="23"/>
      <c r="I38" s="28"/>
      <c r="J38" s="24" t="s">
        <v>113</v>
      </c>
      <c r="K38" s="24" t="s">
        <v>196</v>
      </c>
    </row>
    <row r="39" spans="1:14" x14ac:dyDescent="0.35">
      <c r="A39" s="23"/>
      <c r="B39" s="23"/>
      <c r="C39" s="23" t="s">
        <v>147</v>
      </c>
      <c r="D39" s="23"/>
      <c r="E39" s="23"/>
      <c r="F39" s="23"/>
      <c r="G39" s="23"/>
      <c r="H39" s="23"/>
      <c r="I39" s="28"/>
      <c r="K39" s="2" t="s">
        <v>197</v>
      </c>
    </row>
    <row r="40" spans="1:14" x14ac:dyDescent="0.35">
      <c r="A40" s="23"/>
      <c r="B40" s="23" t="s">
        <v>115</v>
      </c>
      <c r="C40" s="23" t="s">
        <v>116</v>
      </c>
      <c r="D40" s="23"/>
      <c r="E40" s="23"/>
      <c r="F40" s="23"/>
      <c r="G40" s="23"/>
      <c r="H40" s="23"/>
      <c r="I40" s="28"/>
      <c r="J40" t="s">
        <v>115</v>
      </c>
      <c r="K40" s="23" t="s">
        <v>198</v>
      </c>
    </row>
    <row r="41" spans="1:14" x14ac:dyDescent="0.35">
      <c r="A41" s="23"/>
      <c r="B41" s="23"/>
      <c r="D41" s="23"/>
      <c r="E41" s="23"/>
      <c r="F41" s="23"/>
      <c r="G41" s="23"/>
      <c r="H41" s="23"/>
      <c r="I41" s="28"/>
      <c r="K41" s="26" t="s">
        <v>199</v>
      </c>
    </row>
    <row r="42" spans="1:14" x14ac:dyDescent="0.35">
      <c r="A42" s="23"/>
      <c r="B42" s="23" t="s">
        <v>118</v>
      </c>
      <c r="C42" s="23"/>
      <c r="D42" s="23"/>
      <c r="E42" s="23"/>
      <c r="F42" s="23"/>
      <c r="G42" s="23"/>
      <c r="H42" s="23"/>
      <c r="I42" s="28"/>
      <c r="K42" s="26" t="s">
        <v>200</v>
      </c>
    </row>
    <row r="43" spans="1:14" x14ac:dyDescent="0.35">
      <c r="A43" s="23"/>
      <c r="B43" s="26" t="s">
        <v>120</v>
      </c>
      <c r="C43" s="23"/>
      <c r="D43" s="23"/>
      <c r="E43" s="23"/>
      <c r="F43" s="23"/>
      <c r="G43" s="23"/>
      <c r="H43" s="23"/>
      <c r="I43" s="28"/>
      <c r="J43" t="s">
        <v>201</v>
      </c>
    </row>
    <row r="44" spans="1:14" x14ac:dyDescent="0.35">
      <c r="A44" s="23"/>
      <c r="B44" s="26" t="s">
        <v>117</v>
      </c>
      <c r="C44" s="23"/>
      <c r="D44" s="23"/>
      <c r="E44" s="23"/>
      <c r="F44" s="23"/>
      <c r="G44" s="23"/>
      <c r="H44" s="23"/>
      <c r="I44" s="28"/>
      <c r="J44" t="s">
        <v>202</v>
      </c>
      <c r="K44" s="32">
        <v>203542.78</v>
      </c>
      <c r="L44" t="s">
        <v>184</v>
      </c>
      <c r="M44" t="s">
        <v>204</v>
      </c>
    </row>
    <row r="45" spans="1:14" x14ac:dyDescent="0.35">
      <c r="A45" s="23"/>
      <c r="B45" s="23"/>
      <c r="C45" s="23" t="s">
        <v>119</v>
      </c>
      <c r="D45" s="23"/>
      <c r="E45" s="23"/>
      <c r="F45" s="23"/>
      <c r="G45" s="23"/>
      <c r="H45" s="23"/>
      <c r="I45" s="28"/>
      <c r="J45" t="s">
        <v>203</v>
      </c>
    </row>
    <row r="46" spans="1:14" ht="15.5" x14ac:dyDescent="0.35">
      <c r="A46" s="23"/>
      <c r="B46" s="23"/>
      <c r="C46" s="23"/>
      <c r="D46" s="23"/>
      <c r="E46" s="23"/>
      <c r="F46" s="23"/>
      <c r="G46" s="23"/>
      <c r="H46" s="23"/>
      <c r="I46" s="28"/>
      <c r="J46" t="s">
        <v>202</v>
      </c>
      <c r="K46" t="s">
        <v>205</v>
      </c>
      <c r="L46" t="s">
        <v>207</v>
      </c>
      <c r="N46" s="1" t="s">
        <v>206</v>
      </c>
    </row>
    <row r="47" spans="1:14" x14ac:dyDescent="0.35">
      <c r="A47" s="23"/>
      <c r="B47" s="26" t="s">
        <v>121</v>
      </c>
      <c r="C47" s="23" t="s">
        <v>122</v>
      </c>
      <c r="D47" s="23"/>
      <c r="E47" s="23"/>
      <c r="F47" s="23"/>
      <c r="G47" s="23"/>
      <c r="H47" s="23"/>
      <c r="I47" s="28"/>
    </row>
    <row r="48" spans="1:14" x14ac:dyDescent="0.35">
      <c r="A48" s="23"/>
      <c r="B48" s="23"/>
      <c r="C48" s="23" t="s">
        <v>123</v>
      </c>
      <c r="D48" s="23"/>
      <c r="E48" s="23"/>
      <c r="F48" s="23"/>
      <c r="G48" s="23"/>
      <c r="H48" s="23"/>
      <c r="I48" s="28"/>
      <c r="J48" t="s">
        <v>208</v>
      </c>
      <c r="K48" s="23" t="s">
        <v>209</v>
      </c>
    </row>
    <row r="49" spans="1:14" x14ac:dyDescent="0.35">
      <c r="A49" s="23"/>
      <c r="B49" s="23" t="s">
        <v>124</v>
      </c>
      <c r="C49" s="23"/>
      <c r="D49" s="23"/>
      <c r="E49" s="23"/>
      <c r="F49" s="23"/>
      <c r="G49" s="23"/>
      <c r="H49" s="23"/>
      <c r="I49" s="28"/>
      <c r="K49" t="s">
        <v>210</v>
      </c>
    </row>
    <row r="50" spans="1:14" x14ac:dyDescent="0.35">
      <c r="A50" s="23"/>
      <c r="B50" s="23" t="s">
        <v>125</v>
      </c>
      <c r="C50" s="23"/>
      <c r="D50" s="23"/>
      <c r="E50" s="23"/>
      <c r="F50" s="23"/>
      <c r="G50" s="23"/>
      <c r="H50" s="23"/>
      <c r="I50" s="28"/>
      <c r="J50" t="s">
        <v>211</v>
      </c>
      <c r="N50" t="s">
        <v>212</v>
      </c>
    </row>
    <row r="51" spans="1:14" ht="15.5" x14ac:dyDescent="0.35">
      <c r="A51" s="23"/>
      <c r="B51" s="23"/>
      <c r="C51" s="23" t="s">
        <v>126</v>
      </c>
      <c r="D51" s="23"/>
      <c r="E51" s="23"/>
      <c r="F51" s="23"/>
      <c r="G51" s="23"/>
      <c r="H51" s="23"/>
      <c r="I51" s="28"/>
      <c r="K51" t="s">
        <v>213</v>
      </c>
      <c r="M51" s="1">
        <v>43386.53</v>
      </c>
      <c r="N51" t="s">
        <v>72</v>
      </c>
    </row>
    <row r="52" spans="1:14" ht="15" thickBot="1" x14ac:dyDescent="0.4">
      <c r="A52" s="17"/>
      <c r="B52" s="17"/>
      <c r="C52" s="17"/>
      <c r="D52" s="17"/>
      <c r="E52" s="17"/>
      <c r="F52" s="17"/>
      <c r="G52" s="17"/>
      <c r="H52" s="17"/>
      <c r="I52" s="29"/>
      <c r="J52" s="31"/>
      <c r="K52" s="17"/>
      <c r="L52" s="17"/>
      <c r="M52" s="17"/>
      <c r="N52" s="17"/>
    </row>
    <row r="53" spans="1:14" x14ac:dyDescent="0.35">
      <c r="A53" s="23"/>
      <c r="B53" s="24" t="s">
        <v>127</v>
      </c>
      <c r="C53" s="24" t="s">
        <v>129</v>
      </c>
      <c r="D53" s="23"/>
      <c r="E53" s="23"/>
      <c r="F53" s="23"/>
      <c r="G53" s="23"/>
      <c r="H53" s="23"/>
      <c r="I53" s="28"/>
      <c r="J53" s="24" t="s">
        <v>127</v>
      </c>
      <c r="K53" s="24" t="s">
        <v>129</v>
      </c>
    </row>
    <row r="54" spans="1:14" x14ac:dyDescent="0.35">
      <c r="A54" s="23"/>
      <c r="B54" s="23"/>
      <c r="C54" s="23"/>
      <c r="D54" s="23"/>
      <c r="E54" s="23"/>
      <c r="F54" s="23"/>
      <c r="G54" s="23"/>
      <c r="H54" s="23"/>
      <c r="I54" s="28"/>
    </row>
    <row r="55" spans="1:14" x14ac:dyDescent="0.35">
      <c r="A55" s="23"/>
      <c r="B55" s="23" t="s">
        <v>130</v>
      </c>
      <c r="C55" s="23" t="s">
        <v>214</v>
      </c>
      <c r="D55" s="23"/>
      <c r="E55" s="23"/>
      <c r="F55" s="23"/>
      <c r="G55" s="23"/>
      <c r="H55" s="23"/>
      <c r="I55" s="28"/>
      <c r="J55" s="23" t="s">
        <v>130</v>
      </c>
      <c r="K55" t="s">
        <v>215</v>
      </c>
    </row>
    <row r="56" spans="1:14" x14ac:dyDescent="0.35">
      <c r="A56" s="23"/>
      <c r="B56" s="23"/>
      <c r="C56" s="23" t="s">
        <v>148</v>
      </c>
      <c r="D56" s="23"/>
      <c r="E56" s="23"/>
      <c r="F56" s="23"/>
      <c r="G56" s="23"/>
      <c r="H56" s="23"/>
      <c r="I56" s="28"/>
      <c r="K56" t="s">
        <v>216</v>
      </c>
      <c r="N56" s="33">
        <v>35355.699999999997</v>
      </c>
    </row>
    <row r="57" spans="1:14" x14ac:dyDescent="0.35">
      <c r="A57" s="23"/>
      <c r="B57" s="23" t="s">
        <v>131</v>
      </c>
      <c r="C57" s="26" t="s">
        <v>132</v>
      </c>
      <c r="D57" s="23"/>
      <c r="E57" s="23"/>
      <c r="F57" s="23"/>
      <c r="G57" s="23"/>
      <c r="H57" s="23"/>
      <c r="I57" s="28"/>
      <c r="J57" s="23" t="s">
        <v>131</v>
      </c>
      <c r="K57" t="s">
        <v>217</v>
      </c>
    </row>
    <row r="58" spans="1:14" x14ac:dyDescent="0.35">
      <c r="A58" s="23"/>
      <c r="B58" s="23"/>
      <c r="C58" s="26" t="s">
        <v>135</v>
      </c>
      <c r="D58" s="23"/>
      <c r="E58" s="23"/>
      <c r="F58" s="23"/>
      <c r="G58" s="23"/>
      <c r="H58" s="23"/>
      <c r="I58" s="28"/>
      <c r="K58" t="s">
        <v>218</v>
      </c>
    </row>
    <row r="59" spans="1:14" x14ac:dyDescent="0.35">
      <c r="A59" s="23"/>
      <c r="B59" s="23" t="s">
        <v>133</v>
      </c>
      <c r="C59" s="26" t="s">
        <v>134</v>
      </c>
      <c r="D59" s="23"/>
      <c r="E59" s="23"/>
      <c r="F59" s="23"/>
      <c r="G59" s="23"/>
      <c r="H59" s="23"/>
      <c r="I59" s="28"/>
      <c r="J59" s="23" t="s">
        <v>133</v>
      </c>
      <c r="K59" t="s">
        <v>219</v>
      </c>
    </row>
    <row r="60" spans="1:14" x14ac:dyDescent="0.35">
      <c r="A60" s="23"/>
      <c r="B60" s="23"/>
      <c r="C60" s="26" t="s">
        <v>149</v>
      </c>
      <c r="D60" s="23"/>
      <c r="E60" s="23"/>
      <c r="F60" s="23"/>
      <c r="G60" s="23"/>
      <c r="H60" s="23"/>
      <c r="I60" s="28"/>
      <c r="K60" t="s">
        <v>220</v>
      </c>
    </row>
    <row r="61" spans="1:14" ht="15.5" x14ac:dyDescent="0.35">
      <c r="A61" s="23"/>
      <c r="B61" s="23"/>
      <c r="C61" s="23"/>
      <c r="D61" s="23"/>
      <c r="E61" s="23"/>
      <c r="F61" s="23"/>
      <c r="G61" s="23"/>
      <c r="H61" s="23"/>
      <c r="I61" s="28"/>
      <c r="J61" t="s">
        <v>221</v>
      </c>
    </row>
    <row r="62" spans="1:14" x14ac:dyDescent="0.35">
      <c r="A62" s="23"/>
      <c r="B62" s="23" t="s">
        <v>150</v>
      </c>
      <c r="C62" s="23"/>
      <c r="D62" s="23"/>
      <c r="E62" s="23"/>
      <c r="F62" s="23"/>
      <c r="G62" s="23"/>
      <c r="H62" s="23"/>
      <c r="I62" s="28"/>
    </row>
    <row r="63" spans="1:14" x14ac:dyDescent="0.35">
      <c r="A63" s="23"/>
      <c r="B63" s="23"/>
      <c r="C63" s="23"/>
      <c r="D63" s="23"/>
      <c r="E63" s="23"/>
      <c r="F63" s="23"/>
      <c r="G63" s="23"/>
      <c r="H63" s="23"/>
      <c r="I63" s="28"/>
    </row>
    <row r="64" spans="1:14" x14ac:dyDescent="0.35">
      <c r="A64" s="23"/>
      <c r="B64" s="23" t="s">
        <v>136</v>
      </c>
      <c r="C64" s="23" t="s">
        <v>137</v>
      </c>
      <c r="D64" s="23"/>
      <c r="E64" s="23"/>
      <c r="F64" s="23"/>
      <c r="G64" s="23" t="s">
        <v>139</v>
      </c>
      <c r="H64" s="23" t="s">
        <v>138</v>
      </c>
      <c r="I64" s="28"/>
      <c r="J64" s="23" t="s">
        <v>136</v>
      </c>
      <c r="K64" s="26" t="s">
        <v>222</v>
      </c>
    </row>
    <row r="65" spans="1:14" ht="15" thickBot="1" x14ac:dyDescent="0.4">
      <c r="A65" s="17"/>
      <c r="B65" s="17"/>
      <c r="C65" s="17"/>
      <c r="D65" s="17"/>
      <c r="E65" s="17"/>
      <c r="F65" s="17"/>
      <c r="G65" s="17"/>
      <c r="H65" s="17"/>
      <c r="I65" s="29"/>
      <c r="J65" s="31"/>
      <c r="K65" s="17"/>
      <c r="L65" s="17"/>
      <c r="M65" s="17"/>
      <c r="N65" s="17"/>
    </row>
    <row r="66" spans="1:14" x14ac:dyDescent="0.35">
      <c r="I66" s="28"/>
    </row>
    <row r="67" spans="1:14" ht="15.5" x14ac:dyDescent="0.35">
      <c r="B67" s="2" t="s">
        <v>27</v>
      </c>
      <c r="C67" s="2" t="s">
        <v>28</v>
      </c>
      <c r="E67" s="1">
        <v>2025</v>
      </c>
      <c r="I67" s="28"/>
      <c r="J67" s="2" t="s">
        <v>27</v>
      </c>
      <c r="K67" s="2" t="s">
        <v>28</v>
      </c>
    </row>
    <row r="68" spans="1:14" x14ac:dyDescent="0.35">
      <c r="I68" s="28"/>
      <c r="J68" t="s">
        <v>233</v>
      </c>
    </row>
    <row r="69" spans="1:14" x14ac:dyDescent="0.35">
      <c r="B69" t="s">
        <v>29</v>
      </c>
      <c r="E69" s="2">
        <v>970</v>
      </c>
      <c r="F69" s="2" t="s">
        <v>30</v>
      </c>
      <c r="I69" s="28"/>
      <c r="J69" t="s">
        <v>234</v>
      </c>
    </row>
    <row r="70" spans="1:14" x14ac:dyDescent="0.35">
      <c r="B70" s="4"/>
      <c r="C70" s="4"/>
      <c r="D70" s="5" t="s">
        <v>30</v>
      </c>
      <c r="E70" s="5" t="s">
        <v>33</v>
      </c>
      <c r="F70" s="5" t="s">
        <v>34</v>
      </c>
      <c r="I70" s="28"/>
      <c r="J70" t="s">
        <v>235</v>
      </c>
    </row>
    <row r="71" spans="1:14" x14ac:dyDescent="0.35">
      <c r="B71" s="4" t="s">
        <v>31</v>
      </c>
      <c r="C71" s="4"/>
      <c r="D71" s="4">
        <v>450</v>
      </c>
      <c r="E71" s="4">
        <v>1110.3800000000001</v>
      </c>
      <c r="F71" s="4">
        <f>D71*E71</f>
        <v>499671.00000000006</v>
      </c>
      <c r="I71" s="28"/>
      <c r="J71" t="s">
        <v>236</v>
      </c>
    </row>
    <row r="72" spans="1:14" x14ac:dyDescent="0.35">
      <c r="B72" s="4"/>
      <c r="C72" s="4"/>
      <c r="D72" s="4"/>
      <c r="E72" s="4"/>
      <c r="F72" s="4"/>
      <c r="I72" s="28"/>
      <c r="J72" t="s">
        <v>237</v>
      </c>
    </row>
    <row r="73" spans="1:14" x14ac:dyDescent="0.35">
      <c r="B73" s="4" t="s">
        <v>32</v>
      </c>
      <c r="C73" s="4"/>
      <c r="D73" s="4">
        <v>520</v>
      </c>
      <c r="E73" s="4">
        <v>1249.19</v>
      </c>
      <c r="F73" s="4">
        <f>D73*E73</f>
        <v>649578.80000000005</v>
      </c>
      <c r="I73" s="28"/>
      <c r="J73" t="s">
        <v>238</v>
      </c>
    </row>
    <row r="74" spans="1:14" x14ac:dyDescent="0.35">
      <c r="B74" s="4"/>
      <c r="C74" s="4"/>
      <c r="D74" s="4"/>
      <c r="E74" s="4"/>
      <c r="F74" s="4"/>
      <c r="I74" s="28"/>
      <c r="J74" t="s">
        <v>239</v>
      </c>
    </row>
    <row r="75" spans="1:14" x14ac:dyDescent="0.35">
      <c r="B75" s="4"/>
      <c r="C75" s="4"/>
      <c r="D75" s="4">
        <f>D71+D73</f>
        <v>970</v>
      </c>
      <c r="E75" s="4"/>
      <c r="F75" s="4">
        <f>F71+F73</f>
        <v>1149249.8</v>
      </c>
      <c r="I75" s="28"/>
      <c r="J75" t="s">
        <v>240</v>
      </c>
    </row>
    <row r="76" spans="1:14" x14ac:dyDescent="0.35">
      <c r="I76" s="28"/>
      <c r="J76" t="s">
        <v>241</v>
      </c>
    </row>
    <row r="77" spans="1:14" ht="15.5" x14ac:dyDescent="0.35">
      <c r="B77" t="s">
        <v>60</v>
      </c>
      <c r="F77" s="19">
        <v>1150000</v>
      </c>
      <c r="I77" s="28"/>
      <c r="J77" t="s">
        <v>242</v>
      </c>
    </row>
    <row r="78" spans="1:14" ht="16" thickBot="1" x14ac:dyDescent="0.4">
      <c r="A78" s="17"/>
      <c r="B78" s="17"/>
      <c r="C78" s="17"/>
      <c r="D78" s="17"/>
      <c r="E78" s="17"/>
      <c r="F78" s="18"/>
      <c r="G78" s="17"/>
      <c r="H78" s="17"/>
      <c r="I78" s="29"/>
      <c r="J78" s="31" t="s">
        <v>243</v>
      </c>
      <c r="K78" s="17"/>
      <c r="L78" s="17"/>
      <c r="M78" s="17"/>
      <c r="N78" s="17"/>
    </row>
    <row r="79" spans="1:14" x14ac:dyDescent="0.35">
      <c r="I79" s="28"/>
    </row>
    <row r="80" spans="1:14" x14ac:dyDescent="0.35">
      <c r="B80" s="2" t="s">
        <v>56</v>
      </c>
      <c r="C80" s="2" t="s">
        <v>57</v>
      </c>
      <c r="I80" s="28"/>
      <c r="J80" s="2" t="s">
        <v>56</v>
      </c>
      <c r="K80" s="2" t="s">
        <v>223</v>
      </c>
    </row>
    <row r="81" spans="1:14" x14ac:dyDescent="0.35">
      <c r="I81" s="28"/>
    </row>
    <row r="82" spans="1:14" x14ac:dyDescent="0.35">
      <c r="B82" t="s">
        <v>151</v>
      </c>
      <c r="I82" s="28"/>
      <c r="J82" t="s">
        <v>244</v>
      </c>
    </row>
    <row r="83" spans="1:14" x14ac:dyDescent="0.35">
      <c r="B83" t="s">
        <v>128</v>
      </c>
      <c r="I83" s="28"/>
      <c r="J83" t="s">
        <v>245</v>
      </c>
    </row>
    <row r="84" spans="1:14" ht="16" thickBot="1" x14ac:dyDescent="0.4">
      <c r="A84" s="17"/>
      <c r="B84" s="17"/>
      <c r="C84" s="17"/>
      <c r="D84" s="17"/>
      <c r="E84" s="17"/>
      <c r="F84" s="17"/>
      <c r="G84" s="17"/>
      <c r="H84" s="17"/>
      <c r="I84" s="29"/>
      <c r="J84" s="31" t="s">
        <v>281</v>
      </c>
      <c r="K84" s="17"/>
      <c r="L84" s="17"/>
      <c r="M84" s="17"/>
      <c r="N84" s="17"/>
    </row>
    <row r="85" spans="1:14" x14ac:dyDescent="0.35">
      <c r="B85" s="2" t="s">
        <v>51</v>
      </c>
      <c r="C85" s="2" t="s">
        <v>52</v>
      </c>
      <c r="I85" s="28"/>
      <c r="J85" s="2" t="s">
        <v>51</v>
      </c>
      <c r="K85" s="2" t="s">
        <v>52</v>
      </c>
    </row>
    <row r="86" spans="1:14" x14ac:dyDescent="0.35">
      <c r="B86" t="s">
        <v>74</v>
      </c>
      <c r="I86" s="28"/>
    </row>
    <row r="87" spans="1:14" x14ac:dyDescent="0.35">
      <c r="B87" t="s">
        <v>75</v>
      </c>
      <c r="I87" s="28"/>
      <c r="J87" t="s">
        <v>224</v>
      </c>
    </row>
    <row r="88" spans="1:14" x14ac:dyDescent="0.35">
      <c r="I88" s="28"/>
      <c r="J88" t="s">
        <v>225</v>
      </c>
    </row>
    <row r="89" spans="1:14" x14ac:dyDescent="0.35">
      <c r="B89" s="52" t="s">
        <v>35</v>
      </c>
      <c r="C89" s="41" t="s">
        <v>36</v>
      </c>
      <c r="D89" s="41"/>
      <c r="E89" s="41"/>
      <c r="F89" s="8" t="s">
        <v>37</v>
      </c>
      <c r="G89" s="8" t="s">
        <v>38</v>
      </c>
      <c r="H89" s="9"/>
      <c r="I89" s="28"/>
      <c r="J89" t="s">
        <v>226</v>
      </c>
    </row>
    <row r="90" spans="1:14" x14ac:dyDescent="0.35">
      <c r="B90" s="52"/>
      <c r="C90" s="41"/>
      <c r="D90" s="41"/>
      <c r="E90" s="41"/>
      <c r="F90" s="8">
        <v>40000</v>
      </c>
      <c r="G90" s="10">
        <v>12</v>
      </c>
      <c r="H90" s="11">
        <f t="shared" ref="H90:H95" si="0">F90*G90</f>
        <v>480000</v>
      </c>
      <c r="I90" s="28"/>
      <c r="J90" t="s">
        <v>227</v>
      </c>
    </row>
    <row r="91" spans="1:14" ht="19.5" customHeight="1" x14ac:dyDescent="0.35">
      <c r="B91" s="12" t="s">
        <v>39</v>
      </c>
      <c r="C91" s="41" t="s">
        <v>40</v>
      </c>
      <c r="D91" s="41"/>
      <c r="E91" s="41"/>
      <c r="F91" s="8">
        <v>33000</v>
      </c>
      <c r="G91" s="10">
        <v>12</v>
      </c>
      <c r="H91" s="11">
        <f t="shared" si="0"/>
        <v>396000</v>
      </c>
      <c r="I91" s="28"/>
      <c r="J91" t="s">
        <v>228</v>
      </c>
      <c r="N91" s="34">
        <v>1808478</v>
      </c>
    </row>
    <row r="92" spans="1:14" x14ac:dyDescent="0.35">
      <c r="B92" s="12" t="s">
        <v>41</v>
      </c>
      <c r="C92" s="41" t="s">
        <v>42</v>
      </c>
      <c r="D92" s="41"/>
      <c r="E92" s="41"/>
      <c r="F92" s="8">
        <v>16500</v>
      </c>
      <c r="G92" s="10">
        <v>12</v>
      </c>
      <c r="H92" s="11">
        <f t="shared" si="0"/>
        <v>198000</v>
      </c>
      <c r="I92" s="28"/>
    </row>
    <row r="93" spans="1:14" ht="20.5" customHeight="1" x14ac:dyDescent="0.35">
      <c r="B93" s="12" t="s">
        <v>43</v>
      </c>
      <c r="C93" s="41" t="s">
        <v>44</v>
      </c>
      <c r="D93" s="41"/>
      <c r="E93" s="41"/>
      <c r="F93" s="8">
        <v>16500</v>
      </c>
      <c r="G93" s="10">
        <v>6</v>
      </c>
      <c r="H93" s="11">
        <f t="shared" si="0"/>
        <v>99000</v>
      </c>
      <c r="I93" s="28"/>
    </row>
    <row r="94" spans="1:14" x14ac:dyDescent="0.35">
      <c r="B94" s="12" t="s">
        <v>45</v>
      </c>
      <c r="C94" s="41" t="s">
        <v>46</v>
      </c>
      <c r="D94" s="41"/>
      <c r="E94" s="41"/>
      <c r="F94" s="8"/>
      <c r="G94" s="10"/>
      <c r="H94" s="11">
        <f t="shared" si="0"/>
        <v>0</v>
      </c>
      <c r="I94" s="28"/>
    </row>
    <row r="95" spans="1:14" x14ac:dyDescent="0.35">
      <c r="B95" s="12"/>
      <c r="C95" s="41" t="s">
        <v>46</v>
      </c>
      <c r="D95" s="41"/>
      <c r="E95" s="41"/>
      <c r="F95" s="8">
        <v>18000</v>
      </c>
      <c r="G95" s="10">
        <v>12</v>
      </c>
      <c r="H95" s="11">
        <f t="shared" si="0"/>
        <v>216000</v>
      </c>
      <c r="I95" s="28"/>
    </row>
    <row r="96" spans="1:14" x14ac:dyDescent="0.35">
      <c r="B96" s="42" t="s">
        <v>47</v>
      </c>
      <c r="C96" s="43"/>
      <c r="D96" s="43"/>
      <c r="E96" s="43"/>
      <c r="F96" s="43"/>
      <c r="G96" s="44"/>
      <c r="H96" s="13">
        <f>SUM(H90:H95)</f>
        <v>1389000</v>
      </c>
      <c r="I96" s="28"/>
    </row>
    <row r="97" spans="1:14" x14ac:dyDescent="0.35">
      <c r="B97" s="14" t="s">
        <v>48</v>
      </c>
      <c r="C97" s="45" t="s">
        <v>49</v>
      </c>
      <c r="D97" s="46"/>
      <c r="E97" s="47"/>
      <c r="F97" s="48"/>
      <c r="G97" s="44"/>
      <c r="H97" s="13">
        <f>H96*30.2%</f>
        <v>419478</v>
      </c>
      <c r="I97" s="28"/>
    </row>
    <row r="98" spans="1:14" ht="15" thickBot="1" x14ac:dyDescent="0.4">
      <c r="B98" s="15"/>
      <c r="C98" s="49" t="s">
        <v>50</v>
      </c>
      <c r="D98" s="50"/>
      <c r="E98" s="50"/>
      <c r="F98" s="50"/>
      <c r="G98" s="51"/>
      <c r="H98" s="16">
        <f>H96+H97</f>
        <v>1808478</v>
      </c>
      <c r="I98" s="28"/>
    </row>
    <row r="99" spans="1:14" ht="15" thickBot="1" x14ac:dyDescent="0.4">
      <c r="A99" s="17"/>
      <c r="B99" s="17"/>
      <c r="C99" s="17"/>
      <c r="D99" s="17"/>
      <c r="E99" s="17"/>
      <c r="F99" s="17"/>
      <c r="G99" s="17"/>
      <c r="H99" s="17"/>
      <c r="I99" s="29"/>
      <c r="J99" s="31"/>
      <c r="K99" s="17"/>
      <c r="L99" s="17"/>
      <c r="M99" s="17"/>
      <c r="N99" s="17"/>
    </row>
    <row r="100" spans="1:14" x14ac:dyDescent="0.35">
      <c r="I100" s="28"/>
    </row>
    <row r="101" spans="1:14" x14ac:dyDescent="0.35">
      <c r="B101" s="2" t="s">
        <v>53</v>
      </c>
      <c r="C101" s="2" t="s">
        <v>76</v>
      </c>
      <c r="I101" s="28"/>
      <c r="J101" s="2" t="s">
        <v>53</v>
      </c>
      <c r="K101" s="2" t="s">
        <v>229</v>
      </c>
    </row>
    <row r="102" spans="1:14" x14ac:dyDescent="0.35">
      <c r="I102" s="28"/>
    </row>
    <row r="103" spans="1:14" x14ac:dyDescent="0.35">
      <c r="B103" t="s">
        <v>54</v>
      </c>
      <c r="E103" s="22">
        <v>77146</v>
      </c>
      <c r="F103" t="s">
        <v>72</v>
      </c>
      <c r="I103" s="28"/>
      <c r="J103" t="s">
        <v>230</v>
      </c>
    </row>
    <row r="104" spans="1:14" x14ac:dyDescent="0.35">
      <c r="B104" t="s">
        <v>77</v>
      </c>
      <c r="I104" s="28"/>
      <c r="J104" t="s">
        <v>231</v>
      </c>
    </row>
    <row r="105" spans="1:14" ht="15.5" x14ac:dyDescent="0.35">
      <c r="B105" t="s">
        <v>106</v>
      </c>
      <c r="E105" s="2" t="s">
        <v>109</v>
      </c>
      <c r="I105" s="28"/>
      <c r="J105" s="2" t="s">
        <v>232</v>
      </c>
      <c r="M105" s="35">
        <v>77145</v>
      </c>
      <c r="N105" t="s">
        <v>72</v>
      </c>
    </row>
    <row r="106" spans="1:14" x14ac:dyDescent="0.35">
      <c r="B106" t="s">
        <v>107</v>
      </c>
      <c r="E106" t="s">
        <v>110</v>
      </c>
      <c r="I106" s="28"/>
    </row>
    <row r="107" spans="1:14" ht="15" thickBot="1" x14ac:dyDescent="0.4">
      <c r="A107" s="17"/>
      <c r="B107" s="17"/>
      <c r="C107" s="17"/>
      <c r="D107" s="17"/>
      <c r="E107" s="17"/>
      <c r="F107" s="17"/>
      <c r="G107" s="17"/>
      <c r="H107" s="17"/>
      <c r="I107" s="29"/>
      <c r="J107" s="31"/>
      <c r="K107" s="17"/>
      <c r="L107" s="17"/>
      <c r="M107" s="17"/>
      <c r="N107" s="17"/>
    </row>
    <row r="108" spans="1:14" x14ac:dyDescent="0.35">
      <c r="I108" s="28"/>
    </row>
    <row r="109" spans="1:14" x14ac:dyDescent="0.35">
      <c r="B109" s="2" t="s">
        <v>58</v>
      </c>
      <c r="C109" s="2" t="s">
        <v>108</v>
      </c>
      <c r="I109" s="28"/>
      <c r="J109" s="2" t="s">
        <v>58</v>
      </c>
      <c r="K109" s="2" t="s">
        <v>108</v>
      </c>
    </row>
    <row r="110" spans="1:14" x14ac:dyDescent="0.35">
      <c r="B110" s="2" t="s">
        <v>61</v>
      </c>
      <c r="C110" s="2" t="s">
        <v>62</v>
      </c>
      <c r="I110" s="28"/>
      <c r="J110" s="2" t="s">
        <v>61</v>
      </c>
      <c r="K110" s="2" t="s">
        <v>62</v>
      </c>
    </row>
    <row r="111" spans="1:14" x14ac:dyDescent="0.35">
      <c r="B111" s="2" t="s">
        <v>69</v>
      </c>
      <c r="C111" s="2">
        <v>80000</v>
      </c>
      <c r="D111" s="2" t="s">
        <v>72</v>
      </c>
      <c r="I111" s="28"/>
      <c r="J111" t="s">
        <v>246</v>
      </c>
    </row>
    <row r="112" spans="1:14" x14ac:dyDescent="0.35">
      <c r="B112" t="s">
        <v>70</v>
      </c>
      <c r="I112" s="28"/>
      <c r="J112" s="40" t="s">
        <v>279</v>
      </c>
    </row>
    <row r="113" spans="2:13" x14ac:dyDescent="0.35">
      <c r="B113" t="s">
        <v>71</v>
      </c>
      <c r="I113" s="28"/>
      <c r="J113" t="s">
        <v>247</v>
      </c>
    </row>
    <row r="114" spans="2:13" ht="15.5" x14ac:dyDescent="0.35">
      <c r="B114" s="2" t="s">
        <v>152</v>
      </c>
      <c r="I114" s="28"/>
      <c r="J114" t="s">
        <v>248</v>
      </c>
    </row>
    <row r="115" spans="2:13" x14ac:dyDescent="0.35">
      <c r="B115" s="2" t="s">
        <v>155</v>
      </c>
      <c r="C115" s="2" t="s">
        <v>157</v>
      </c>
      <c r="E115" s="2" t="s">
        <v>169</v>
      </c>
      <c r="I115" s="28"/>
      <c r="J115" s="2" t="s">
        <v>155</v>
      </c>
      <c r="K115" s="2" t="s">
        <v>157</v>
      </c>
      <c r="M115" t="s">
        <v>250</v>
      </c>
    </row>
    <row r="116" spans="2:13" ht="15.5" x14ac:dyDescent="0.35">
      <c r="B116" s="27" t="s">
        <v>158</v>
      </c>
      <c r="I116" s="28"/>
      <c r="J116" t="s">
        <v>249</v>
      </c>
      <c r="M116" s="36" t="s">
        <v>251</v>
      </c>
    </row>
    <row r="117" spans="2:13" x14ac:dyDescent="0.35">
      <c r="B117" s="2" t="s">
        <v>156</v>
      </c>
      <c r="C117" s="2" t="s">
        <v>160</v>
      </c>
      <c r="I117" s="28"/>
      <c r="J117" s="2" t="s">
        <v>156</v>
      </c>
      <c r="K117" t="s">
        <v>252</v>
      </c>
    </row>
    <row r="118" spans="2:13" ht="15.5" x14ac:dyDescent="0.35">
      <c r="B118" s="2" t="s">
        <v>168</v>
      </c>
      <c r="F118" t="s">
        <v>159</v>
      </c>
      <c r="I118" s="28"/>
      <c r="J118" t="s">
        <v>253</v>
      </c>
    </row>
    <row r="119" spans="2:13" x14ac:dyDescent="0.35">
      <c r="B119" s="2" t="s">
        <v>100</v>
      </c>
      <c r="C119" s="2" t="s">
        <v>101</v>
      </c>
      <c r="I119" s="28"/>
      <c r="J119" s="2" t="s">
        <v>100</v>
      </c>
      <c r="K119" t="s">
        <v>254</v>
      </c>
    </row>
    <row r="120" spans="2:13" x14ac:dyDescent="0.35">
      <c r="B120" s="21" t="s">
        <v>103</v>
      </c>
      <c r="E120" t="s">
        <v>102</v>
      </c>
      <c r="G120">
        <v>27600</v>
      </c>
      <c r="I120" s="28"/>
      <c r="J120" t="s">
        <v>255</v>
      </c>
    </row>
    <row r="121" spans="2:13" ht="15.5" x14ac:dyDescent="0.35">
      <c r="B121" s="2"/>
      <c r="C121" t="s">
        <v>104</v>
      </c>
      <c r="E121" t="s">
        <v>105</v>
      </c>
      <c r="G121">
        <v>1200</v>
      </c>
      <c r="I121" s="28"/>
      <c r="J121" s="2" t="s">
        <v>256</v>
      </c>
    </row>
    <row r="122" spans="2:13" x14ac:dyDescent="0.35">
      <c r="B122" s="2" t="s">
        <v>170</v>
      </c>
      <c r="I122" s="28"/>
    </row>
    <row r="123" spans="2:13" x14ac:dyDescent="0.35">
      <c r="B123" s="2" t="s">
        <v>161</v>
      </c>
      <c r="C123" s="2" t="s">
        <v>162</v>
      </c>
      <c r="I123" s="28"/>
      <c r="J123" s="2" t="s">
        <v>161</v>
      </c>
      <c r="K123" t="s">
        <v>257</v>
      </c>
    </row>
    <row r="124" spans="2:13" x14ac:dyDescent="0.35">
      <c r="B124" s="27" t="s">
        <v>163</v>
      </c>
      <c r="I124" s="28"/>
      <c r="J124" t="s">
        <v>258</v>
      </c>
    </row>
    <row r="125" spans="2:13" ht="15.5" x14ac:dyDescent="0.35">
      <c r="B125" s="2" t="s">
        <v>171</v>
      </c>
      <c r="I125" s="28"/>
      <c r="J125" s="2" t="s">
        <v>259</v>
      </c>
    </row>
    <row r="126" spans="2:13" x14ac:dyDescent="0.35">
      <c r="B126" s="2" t="s">
        <v>82</v>
      </c>
      <c r="C126" s="2" t="s">
        <v>83</v>
      </c>
      <c r="I126" s="28"/>
      <c r="J126" s="2" t="s">
        <v>82</v>
      </c>
      <c r="K126" t="s">
        <v>260</v>
      </c>
    </row>
    <row r="127" spans="2:13" x14ac:dyDescent="0.35">
      <c r="C127" t="s">
        <v>154</v>
      </c>
      <c r="I127" s="28"/>
      <c r="J127" s="36" t="s">
        <v>261</v>
      </c>
    </row>
    <row r="128" spans="2:13" x14ac:dyDescent="0.35">
      <c r="B128" s="2" t="s">
        <v>69</v>
      </c>
      <c r="C128" s="2">
        <v>90000</v>
      </c>
      <c r="D128" s="2" t="s">
        <v>72</v>
      </c>
      <c r="I128" s="28"/>
      <c r="J128" s="2" t="s">
        <v>262</v>
      </c>
    </row>
    <row r="129" spans="1:14" x14ac:dyDescent="0.35">
      <c r="B129" t="s">
        <v>84</v>
      </c>
      <c r="I129" s="28"/>
    </row>
    <row r="130" spans="1:14" x14ac:dyDescent="0.35">
      <c r="B130" s="2" t="s">
        <v>165</v>
      </c>
      <c r="C130" t="s">
        <v>173</v>
      </c>
      <c r="I130" s="28"/>
      <c r="J130" s="2" t="s">
        <v>165</v>
      </c>
      <c r="K130" t="s">
        <v>263</v>
      </c>
    </row>
    <row r="131" spans="1:14" ht="15.5" x14ac:dyDescent="0.35">
      <c r="C131" t="s">
        <v>174</v>
      </c>
      <c r="I131" s="28"/>
      <c r="K131" s="37">
        <v>17551.7</v>
      </c>
      <c r="L131" t="s">
        <v>72</v>
      </c>
    </row>
    <row r="132" spans="1:14" x14ac:dyDescent="0.35">
      <c r="B132" s="2" t="s">
        <v>164</v>
      </c>
      <c r="C132" t="s">
        <v>175</v>
      </c>
      <c r="I132" s="28"/>
      <c r="J132" s="2" t="s">
        <v>164</v>
      </c>
      <c r="K132" t="s">
        <v>265</v>
      </c>
    </row>
    <row r="133" spans="1:14" ht="15.5" x14ac:dyDescent="0.35">
      <c r="C133" t="s">
        <v>176</v>
      </c>
      <c r="I133" s="28"/>
      <c r="J133" t="s">
        <v>266</v>
      </c>
    </row>
    <row r="134" spans="1:14" x14ac:dyDescent="0.35">
      <c r="B134" s="2" t="s">
        <v>166</v>
      </c>
      <c r="C134" t="s">
        <v>177</v>
      </c>
      <c r="I134" s="28"/>
      <c r="J134" s="2" t="s">
        <v>166</v>
      </c>
      <c r="K134" t="s">
        <v>267</v>
      </c>
    </row>
    <row r="135" spans="1:14" ht="15.5" x14ac:dyDescent="0.35">
      <c r="C135" t="s">
        <v>178</v>
      </c>
      <c r="I135" s="28"/>
      <c r="J135" t="s">
        <v>268</v>
      </c>
    </row>
    <row r="136" spans="1:14" x14ac:dyDescent="0.35">
      <c r="B136" s="2" t="s">
        <v>85</v>
      </c>
      <c r="C136" s="2" t="s">
        <v>86</v>
      </c>
      <c r="D136" s="2"/>
      <c r="E136" s="2"/>
      <c r="I136" s="28"/>
      <c r="J136" s="2" t="s">
        <v>85</v>
      </c>
      <c r="K136" s="36" t="s">
        <v>86</v>
      </c>
    </row>
    <row r="137" spans="1:14" ht="15.5" x14ac:dyDescent="0.35">
      <c r="B137" t="s">
        <v>69</v>
      </c>
      <c r="C137" s="2">
        <v>116220</v>
      </c>
      <c r="D137" t="s">
        <v>72</v>
      </c>
      <c r="E137" t="s">
        <v>87</v>
      </c>
      <c r="I137" s="28"/>
      <c r="J137" t="s">
        <v>264</v>
      </c>
    </row>
    <row r="138" spans="1:14" x14ac:dyDescent="0.35">
      <c r="B138" s="2" t="s">
        <v>140</v>
      </c>
      <c r="C138" s="2" t="s">
        <v>167</v>
      </c>
      <c r="I138" s="28"/>
      <c r="J138" s="2" t="s">
        <v>140</v>
      </c>
      <c r="K138" t="s">
        <v>269</v>
      </c>
    </row>
    <row r="139" spans="1:14" x14ac:dyDescent="0.35">
      <c r="B139" t="s">
        <v>69</v>
      </c>
      <c r="C139" s="2" t="s">
        <v>172</v>
      </c>
      <c r="I139" s="28"/>
      <c r="J139" t="s">
        <v>270</v>
      </c>
    </row>
    <row r="140" spans="1:14" ht="15.5" x14ac:dyDescent="0.35">
      <c r="C140" s="2"/>
      <c r="I140" s="28"/>
      <c r="J140" s="36" t="s">
        <v>271</v>
      </c>
    </row>
    <row r="141" spans="1:14" ht="15.5" x14ac:dyDescent="0.35">
      <c r="B141" t="s">
        <v>153</v>
      </c>
      <c r="C141" s="2"/>
      <c r="I141" s="28"/>
      <c r="J141" s="38" t="s">
        <v>272</v>
      </c>
    </row>
    <row r="142" spans="1:14" ht="15" thickBot="1" x14ac:dyDescent="0.4">
      <c r="A142" s="17"/>
      <c r="B142" s="17"/>
      <c r="C142" s="17"/>
      <c r="D142" s="17"/>
      <c r="E142" s="17"/>
      <c r="F142" s="17"/>
      <c r="G142" s="17"/>
      <c r="H142" s="17"/>
      <c r="I142" s="29"/>
      <c r="J142" s="31"/>
      <c r="K142" s="17"/>
      <c r="L142" s="17"/>
      <c r="M142" s="17"/>
      <c r="N142" s="17"/>
    </row>
    <row r="143" spans="1:14" x14ac:dyDescent="0.35">
      <c r="B143" s="2" t="s">
        <v>78</v>
      </c>
      <c r="C143" s="2" t="s">
        <v>79</v>
      </c>
      <c r="I143" s="28"/>
      <c r="J143" s="2" t="s">
        <v>78</v>
      </c>
      <c r="K143" s="2" t="s">
        <v>79</v>
      </c>
    </row>
    <row r="144" spans="1:14" x14ac:dyDescent="0.35">
      <c r="B144" s="2" t="s">
        <v>112</v>
      </c>
      <c r="C144" s="2"/>
      <c r="I144" s="28"/>
      <c r="J144" t="s">
        <v>273</v>
      </c>
    </row>
    <row r="145" spans="1:14" x14ac:dyDescent="0.35">
      <c r="B145" t="s">
        <v>55</v>
      </c>
      <c r="I145" s="28"/>
      <c r="J145" t="s">
        <v>274</v>
      </c>
    </row>
    <row r="146" spans="1:14" x14ac:dyDescent="0.35">
      <c r="B146" t="s">
        <v>73</v>
      </c>
      <c r="I146" s="28"/>
      <c r="J146" t="s">
        <v>282</v>
      </c>
    </row>
    <row r="147" spans="1:14" ht="15" thickBot="1" x14ac:dyDescent="0.4">
      <c r="A147" s="17"/>
      <c r="B147" s="17"/>
      <c r="C147" s="17"/>
      <c r="D147" s="17"/>
      <c r="E147" s="17"/>
      <c r="F147" s="17"/>
      <c r="G147" s="17"/>
      <c r="H147" s="17"/>
      <c r="I147" s="29"/>
      <c r="J147" s="31" t="s">
        <v>283</v>
      </c>
      <c r="K147" s="17"/>
      <c r="L147" s="17"/>
      <c r="M147" s="17"/>
      <c r="N147" s="17"/>
    </row>
    <row r="148" spans="1:14" x14ac:dyDescent="0.35">
      <c r="B148" s="2" t="s">
        <v>80</v>
      </c>
      <c r="D148" s="2" t="s">
        <v>81</v>
      </c>
      <c r="I148" s="28"/>
      <c r="J148" s="2" t="s">
        <v>80</v>
      </c>
      <c r="L148" s="2" t="s">
        <v>81</v>
      </c>
    </row>
    <row r="149" spans="1:14" x14ac:dyDescent="0.35">
      <c r="B149" s="2" t="s">
        <v>69</v>
      </c>
      <c r="C149" s="2">
        <v>100000</v>
      </c>
      <c r="D149" s="2" t="s">
        <v>72</v>
      </c>
      <c r="I149" s="28"/>
      <c r="J149" t="s">
        <v>275</v>
      </c>
    </row>
    <row r="150" spans="1:14" ht="16" thickBot="1" x14ac:dyDescent="0.4">
      <c r="A150" s="17"/>
      <c r="B150" s="17"/>
      <c r="C150" s="17"/>
      <c r="D150" s="17"/>
      <c r="E150" s="17"/>
      <c r="F150" s="17"/>
      <c r="G150" s="17"/>
      <c r="H150" s="17"/>
      <c r="I150" s="29"/>
      <c r="J150" s="17" t="s">
        <v>280</v>
      </c>
      <c r="K150" s="17"/>
      <c r="L150" s="17"/>
      <c r="M150" s="17"/>
      <c r="N150" s="17"/>
    </row>
    <row r="151" spans="1:14" x14ac:dyDescent="0.35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</row>
    <row r="152" spans="1:14" ht="15.5" x14ac:dyDescent="0.35">
      <c r="B152" s="1" t="s">
        <v>276</v>
      </c>
      <c r="E152" s="35"/>
      <c r="F152" s="35">
        <v>4769844</v>
      </c>
      <c r="J152" s="39" t="s">
        <v>277</v>
      </c>
      <c r="N152" s="37">
        <v>4661387.3499999996</v>
      </c>
    </row>
    <row r="154" spans="1:14" x14ac:dyDescent="0.35">
      <c r="B154" t="s">
        <v>145</v>
      </c>
      <c r="H154" t="s">
        <v>146</v>
      </c>
    </row>
  </sheetData>
  <mergeCells count="11">
    <mergeCell ref="C94:E94"/>
    <mergeCell ref="B89:B90"/>
    <mergeCell ref="C89:E90"/>
    <mergeCell ref="C91:E91"/>
    <mergeCell ref="C92:E92"/>
    <mergeCell ref="C93:E93"/>
    <mergeCell ref="C95:E95"/>
    <mergeCell ref="B96:G96"/>
    <mergeCell ref="C97:E97"/>
    <mergeCell ref="F97:G97"/>
    <mergeCell ref="C98:G98"/>
  </mergeCells>
  <pageMargins left="0.70866141732283472" right="0.70866141732283472" top="0" bottom="0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workbookViewId="0">
      <selection activeCell="C8" sqref="C8"/>
    </sheetView>
  </sheetViews>
  <sheetFormatPr defaultRowHeight="14.5" x14ac:dyDescent="0.35"/>
  <sheetData>
    <row r="1" spans="2:3" x14ac:dyDescent="0.35">
      <c r="C1" t="s">
        <v>179</v>
      </c>
    </row>
    <row r="3" spans="2:3" x14ac:dyDescent="0.35">
      <c r="B3" s="2"/>
      <c r="C3" s="2" t="s">
        <v>141</v>
      </c>
    </row>
    <row r="4" spans="2:3" x14ac:dyDescent="0.35">
      <c r="B4" t="s">
        <v>142</v>
      </c>
      <c r="C4" s="2"/>
    </row>
    <row r="5" spans="2:3" x14ac:dyDescent="0.35">
      <c r="B5" s="2" t="s">
        <v>143</v>
      </c>
      <c r="C5" s="2" t="s">
        <v>144</v>
      </c>
    </row>
    <row r="7" spans="2:3" x14ac:dyDescent="0.35">
      <c r="C7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Членские</vt:lpstr>
      <vt:lpstr>Целевые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2026-05-26T07:26:04Z</dcterms:modified>
</cp:coreProperties>
</file>